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15360" windowHeight="8550"/>
  </bookViews>
  <sheets>
    <sheet name="Лист1" sheetId="1" r:id="rId1"/>
  </sheets>
  <definedNames>
    <definedName name="_xlnm._FilterDatabase" localSheetId="0" hidden="1">Лист1!$D$143:$G$150</definedName>
  </definedNames>
  <calcPr calcId="162913"/>
</workbook>
</file>

<file path=xl/calcChain.xml><?xml version="1.0" encoding="utf-8"?>
<calcChain xmlns="http://schemas.openxmlformats.org/spreadsheetml/2006/main">
  <c r="M171" i="1" l="1"/>
  <c r="J75" i="1" l="1"/>
  <c r="J170" i="1"/>
  <c r="K170" i="1"/>
  <c r="L170" i="1"/>
  <c r="J141" i="1"/>
  <c r="K141" i="1"/>
  <c r="L141" i="1"/>
  <c r="J108" i="1"/>
  <c r="I75" i="1"/>
  <c r="I170" i="1"/>
  <c r="I108" i="1"/>
  <c r="I123" i="1"/>
  <c r="I141" i="1"/>
  <c r="J12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43" i="1"/>
  <c r="L135" i="1"/>
  <c r="L136" i="1"/>
  <c r="L137" i="1"/>
  <c r="L138" i="1"/>
  <c r="L139" i="1"/>
  <c r="L140" i="1"/>
  <c r="L131" i="1"/>
  <c r="L132" i="1"/>
  <c r="L133" i="1"/>
  <c r="L130" i="1"/>
  <c r="L112" i="1"/>
  <c r="L113" i="1"/>
  <c r="L114" i="1"/>
  <c r="L115" i="1"/>
  <c r="L116" i="1"/>
  <c r="L117" i="1"/>
  <c r="L118" i="1"/>
  <c r="L119" i="1"/>
  <c r="L120" i="1"/>
  <c r="L121" i="1"/>
  <c r="L122" i="1"/>
  <c r="L111" i="1"/>
  <c r="L79" i="1"/>
  <c r="L80" i="1"/>
  <c r="L81" i="1"/>
  <c r="L84" i="1"/>
  <c r="L85" i="1"/>
  <c r="L86" i="1"/>
  <c r="L87" i="1"/>
  <c r="L88" i="1"/>
  <c r="L89" i="1"/>
  <c r="L90" i="1"/>
  <c r="L94" i="1"/>
  <c r="L95" i="1"/>
  <c r="L97" i="1"/>
  <c r="L105" i="1"/>
  <c r="L106" i="1"/>
  <c r="L107" i="1"/>
  <c r="L14" i="1"/>
  <c r="L15" i="1"/>
  <c r="L16" i="1"/>
  <c r="L17" i="1"/>
  <c r="L18" i="1"/>
  <c r="L19" i="1"/>
  <c r="L37" i="1"/>
  <c r="L59" i="1"/>
  <c r="L60" i="1"/>
  <c r="L61" i="1"/>
  <c r="L62" i="1"/>
  <c r="L64" i="1"/>
  <c r="L65" i="1"/>
  <c r="L66" i="1"/>
  <c r="L67" i="1"/>
  <c r="L68" i="1"/>
  <c r="L69" i="1"/>
  <c r="L70" i="1"/>
  <c r="L71" i="1"/>
  <c r="L72" i="1"/>
  <c r="L73" i="1"/>
  <c r="L74" i="1"/>
  <c r="L11" i="1"/>
  <c r="K63" i="1"/>
  <c r="L63" i="1" s="1"/>
  <c r="K64" i="1"/>
  <c r="J64" i="1"/>
  <c r="J63" i="1"/>
  <c r="J171" i="1" l="1"/>
  <c r="H170" i="1"/>
  <c r="H108" i="1"/>
  <c r="H75" i="1" l="1"/>
  <c r="K123" i="1"/>
  <c r="L123" i="1" s="1"/>
  <c r="H123" i="1"/>
  <c r="H141" i="1" l="1"/>
  <c r="K91" i="1" l="1"/>
  <c r="L91" i="1" s="1"/>
  <c r="I44" i="1" l="1"/>
  <c r="J44" i="1" s="1"/>
  <c r="K44" i="1" s="1"/>
  <c r="L44" i="1" s="1"/>
  <c r="I45" i="1"/>
  <c r="J45" i="1" s="1"/>
  <c r="K45" i="1" s="1"/>
  <c r="L45" i="1" s="1"/>
  <c r="I46" i="1"/>
  <c r="J46" i="1" s="1"/>
  <c r="K46" i="1" s="1"/>
  <c r="L46" i="1" s="1"/>
  <c r="I47" i="1"/>
  <c r="J47" i="1" s="1"/>
  <c r="K47" i="1" s="1"/>
  <c r="L47" i="1" s="1"/>
  <c r="I48" i="1"/>
  <c r="J48" i="1" s="1"/>
  <c r="K48" i="1" s="1"/>
  <c r="L48" i="1" s="1"/>
  <c r="I49" i="1"/>
  <c r="J49" i="1" s="1"/>
  <c r="K49" i="1" s="1"/>
  <c r="L49" i="1" s="1"/>
  <c r="I50" i="1"/>
  <c r="J50" i="1" s="1"/>
  <c r="K50" i="1" s="1"/>
  <c r="L50" i="1" s="1"/>
  <c r="I51" i="1"/>
  <c r="J51" i="1" s="1"/>
  <c r="K51" i="1" s="1"/>
  <c r="L51" i="1" s="1"/>
  <c r="I52" i="1"/>
  <c r="J52" i="1" s="1"/>
  <c r="K52" i="1" s="1"/>
  <c r="L52" i="1" s="1"/>
  <c r="I53" i="1"/>
  <c r="J53" i="1" s="1"/>
  <c r="K53" i="1" s="1"/>
  <c r="L53" i="1" s="1"/>
  <c r="K21" i="1" l="1"/>
  <c r="L21" i="1" s="1"/>
  <c r="K20" i="1"/>
  <c r="L20" i="1" s="1"/>
  <c r="J91" i="1" l="1"/>
  <c r="K82" i="1" l="1"/>
  <c r="L82" i="1" s="1"/>
  <c r="K134" i="1" l="1"/>
  <c r="J104" i="1"/>
  <c r="K104" i="1" s="1"/>
  <c r="L104" i="1" s="1"/>
  <c r="L134" i="1" l="1"/>
  <c r="K83" i="1"/>
  <c r="L83" i="1" s="1"/>
  <c r="K93" i="1" l="1"/>
  <c r="J96" i="1"/>
  <c r="K96" i="1" s="1"/>
  <c r="L96" i="1" s="1"/>
  <c r="K98" i="1"/>
  <c r="L98" i="1" s="1"/>
  <c r="K99" i="1"/>
  <c r="L99" i="1" s="1"/>
  <c r="K100" i="1"/>
  <c r="L100" i="1" s="1"/>
  <c r="K101" i="1"/>
  <c r="L101" i="1" s="1"/>
  <c r="J102" i="1"/>
  <c r="K92" i="1"/>
  <c r="L92" i="1" s="1"/>
  <c r="K78" i="1"/>
  <c r="L78" i="1" s="1"/>
  <c r="I55" i="1"/>
  <c r="J55" i="1" s="1"/>
  <c r="K55" i="1" s="1"/>
  <c r="L55" i="1" s="1"/>
  <c r="J56" i="1"/>
  <c r="K56" i="1" s="1"/>
  <c r="L56" i="1" s="1"/>
  <c r="J57" i="1"/>
  <c r="K57" i="1" s="1"/>
  <c r="L57" i="1" s="1"/>
  <c r="I58" i="1"/>
  <c r="J58" i="1" s="1"/>
  <c r="K58" i="1" s="1"/>
  <c r="L58" i="1" s="1"/>
  <c r="I43" i="1"/>
  <c r="J43" i="1" s="1"/>
  <c r="K43" i="1" s="1"/>
  <c r="L43" i="1" s="1"/>
  <c r="J54" i="1"/>
  <c r="K54" i="1" s="1"/>
  <c r="L54" i="1" s="1"/>
  <c r="K32" i="1"/>
  <c r="L32" i="1" s="1"/>
  <c r="K33" i="1"/>
  <c r="L33" i="1" s="1"/>
  <c r="I34" i="1"/>
  <c r="J34" i="1" s="1"/>
  <c r="K34" i="1" s="1"/>
  <c r="L34" i="1" s="1"/>
  <c r="J35" i="1"/>
  <c r="K35" i="1" s="1"/>
  <c r="L35" i="1" s="1"/>
  <c r="I36" i="1"/>
  <c r="J36" i="1" s="1"/>
  <c r="K36" i="1" s="1"/>
  <c r="L36" i="1" s="1"/>
  <c r="J38" i="1"/>
  <c r="K38" i="1" s="1"/>
  <c r="L38" i="1" s="1"/>
  <c r="I39" i="1"/>
  <c r="J39" i="1" s="1"/>
  <c r="K39" i="1" s="1"/>
  <c r="L39" i="1" s="1"/>
  <c r="I40" i="1"/>
  <c r="J40" i="1" s="1"/>
  <c r="K40" i="1" s="1"/>
  <c r="L40" i="1" s="1"/>
  <c r="I41" i="1"/>
  <c r="J41" i="1" s="1"/>
  <c r="K41" i="1" s="1"/>
  <c r="L41" i="1" s="1"/>
  <c r="I42" i="1"/>
  <c r="J42" i="1" s="1"/>
  <c r="K42" i="1" s="1"/>
  <c r="L42" i="1" s="1"/>
  <c r="K24" i="1"/>
  <c r="L24" i="1" s="1"/>
  <c r="J25" i="1"/>
  <c r="K25" i="1" s="1"/>
  <c r="L25" i="1" s="1"/>
  <c r="I26" i="1"/>
  <c r="I27" i="1"/>
  <c r="J27" i="1" s="1"/>
  <c r="K27" i="1" s="1"/>
  <c r="L27" i="1" s="1"/>
  <c r="I28" i="1"/>
  <c r="J28" i="1" s="1"/>
  <c r="K28" i="1" s="1"/>
  <c r="L28" i="1" s="1"/>
  <c r="I29" i="1"/>
  <c r="J29" i="1" s="1"/>
  <c r="K29" i="1" s="1"/>
  <c r="L29" i="1" s="1"/>
  <c r="K30" i="1"/>
  <c r="L30" i="1" s="1"/>
  <c r="J31" i="1"/>
  <c r="K31" i="1" s="1"/>
  <c r="L31" i="1" s="1"/>
  <c r="K13" i="1"/>
  <c r="L13" i="1" s="1"/>
  <c r="J23" i="1"/>
  <c r="K12" i="1"/>
  <c r="L93" i="1" l="1"/>
  <c r="L108" i="1" s="1"/>
  <c r="K108" i="1"/>
  <c r="L12" i="1"/>
  <c r="K23" i="1"/>
  <c r="L23" i="1" s="1"/>
  <c r="K102" i="1"/>
  <c r="L102" i="1" s="1"/>
  <c r="K103" i="1"/>
  <c r="L103" i="1" s="1"/>
  <c r="I171" i="1"/>
  <c r="J26" i="1"/>
  <c r="L75" i="1" l="1"/>
  <c r="K75" i="1"/>
  <c r="K77" i="1"/>
  <c r="K26" i="1"/>
  <c r="L26" i="1" s="1"/>
  <c r="I91" i="1"/>
  <c r="L77" i="1" l="1"/>
  <c r="L171" i="1" s="1"/>
  <c r="K171" i="1"/>
</calcChain>
</file>

<file path=xl/comments1.xml><?xml version="1.0" encoding="utf-8"?>
<comments xmlns="http://schemas.openxmlformats.org/spreadsheetml/2006/main">
  <authors>
    <author>Автор</author>
  </authors>
  <commentList>
    <comment ref="A1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<sst xmlns="http://schemas.openxmlformats.org/spreadsheetml/2006/main" count="516" uniqueCount="170">
  <si>
    <t>Перечень мероприятий подпрограммы с указанием объема средств на их реализацию и ожидаемые результаты</t>
  </si>
  <si>
    <t>№ п/п</t>
  </si>
  <si>
    <t xml:space="preserve">Цели, задачи, мероприятия </t>
  </si>
  <si>
    <t>ГРБС</t>
  </si>
  <si>
    <t xml:space="preserve">Код бюджетной классификации </t>
  </si>
  <si>
    <t>Ожидаемый результат от реализации мероприятий в натуральном выражении</t>
  </si>
  <si>
    <t>Рз</t>
  </si>
  <si>
    <t>ЦСР</t>
  </si>
  <si>
    <t>Пр</t>
  </si>
  <si>
    <t>Цель: 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детей, отдыха и оздоровления детей</t>
  </si>
  <si>
    <t>Задача 1.  Обеспечить доступность дошкольного образования, соответствующему единому стандарту качества дошкольного образования.</t>
  </si>
  <si>
    <t> 1.1.</t>
  </si>
  <si>
    <t>Финансирование расходов на создание условий, необходимых для реализации основной общеобразовательной программы дошкольного образования.</t>
  </si>
  <si>
    <t>Управление образования, опеки и попечительства администрации Козульского района</t>
  </si>
  <si>
    <t>Обеспечена реализация основной  общеобразовательной программы дошкольного образования в образовательных учреждений района</t>
  </si>
  <si>
    <t xml:space="preserve"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в соответствии с подпунктом 3 пункта 1 статьи 8 Закона Российской Федерации от 29 декабря 2012 года           № 273-ФЗ «Об образовании в Российской Федерации», пунктом 6 статьи 8 закона края  «Об образовании» </t>
  </si>
  <si>
    <t> 244</t>
  </si>
  <si>
    <t xml:space="preserve">Финансовое обеспечение питания детей, обучающихся в муниципальных образовательных организациях, реализующих основные общеобразовательные программы </t>
  </si>
  <si>
    <t>Использование средств субвенции бюджетам муниципальных образований края на реализацию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 в муниципальных образовательных организациях, реализующих образовательную программу дошкольного образования, без взимания родительской платы»</t>
  </si>
  <si>
    <t> 1004</t>
  </si>
  <si>
    <t> 321</t>
  </si>
  <si>
    <t>Итого по задаче1:</t>
  </si>
  <si>
    <t>Х</t>
  </si>
  <si>
    <t>2.1.</t>
  </si>
  <si>
    <t>Финансирование расходов на создание условий, необходимых для реализации основной общеобразовательной программы начального общего, основного общего, среднего общего образования.</t>
  </si>
  <si>
    <t>Созданы условия для организации образовательного процесса во всех ОУ</t>
  </si>
  <si>
    <t>2.2.</t>
  </si>
  <si>
    <t>Финансирование мероприятий, связанных с проведением мониторинга качества образования и государственной (итоговой) аттестации выпускников общеобразовательных учреждений.</t>
  </si>
  <si>
    <t>Своевременно проведена государственная (итоговая) аттестация в форме ГИА и ЕГЭ</t>
  </si>
  <si>
    <t>2.3.</t>
  </si>
  <si>
    <t>Финансовое обеспечение государственных гарантий реализации прав на получение общедоступного</t>
  </si>
  <si>
    <t>100% освоение выделенной субвенции</t>
  </si>
  <si>
    <t>2.4.</t>
  </si>
  <si>
    <t>Итого по задаче 2:</t>
  </si>
  <si>
    <t>3.1. </t>
  </si>
  <si>
    <t>Итого по задаче 3:</t>
  </si>
  <si>
    <t>4.2.</t>
  </si>
  <si>
    <t xml:space="preserve">Приобретение световозвращающихся приспособлений для обучающихся первых классов </t>
  </si>
  <si>
    <t xml:space="preserve">Для 100% обучающихся первых классов ежегодно обеспечены световозвращающимися приспособлениями </t>
  </si>
  <si>
    <t>Итого по задаче 4:</t>
  </si>
  <si>
    <t>Финансирование расходов на обеспечение круглогодичной занятости школьников</t>
  </si>
  <si>
    <t xml:space="preserve">Освоение средств субсидии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лагеря, в рамках Государственной программы Красноярского края «Развитие образования»  </t>
  </si>
  <si>
    <t>Итого по задаче 5:</t>
  </si>
  <si>
    <t>Итого по задаче 6:</t>
  </si>
  <si>
    <t>ВСЕГО</t>
  </si>
  <si>
    <t>опеки и попечительства</t>
  </si>
  <si>
    <t xml:space="preserve">администрации Козульского района                                                                              </t>
  </si>
  <si>
    <t>079</t>
  </si>
  <si>
    <t>0701</t>
  </si>
  <si>
    <t>0702</t>
  </si>
  <si>
    <t>0110090200</t>
  </si>
  <si>
    <t>0110090210</t>
  </si>
  <si>
    <t>0110075640</t>
  </si>
  <si>
    <t>0707</t>
  </si>
  <si>
    <t>КВР</t>
  </si>
  <si>
    <t>1003</t>
  </si>
  <si>
    <t>0703</t>
  </si>
  <si>
    <t>612</t>
  </si>
  <si>
    <t>0110075630</t>
  </si>
  <si>
    <t>244</t>
  </si>
  <si>
    <t>01100S5630</t>
  </si>
  <si>
    <t>011R73980</t>
  </si>
  <si>
    <t>Финансирование на проведение работ в общеобразовательных организациях с целью приведения зданий и сооружений в соответствие с требованиями  надзорных органов</t>
  </si>
  <si>
    <t>011E452100</t>
  </si>
  <si>
    <t>6.4</t>
  </si>
  <si>
    <t xml:space="preserve">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"Развитие дошкольного ,общего и дополнительного образования" 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</si>
  <si>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</si>
  <si>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дошкольного, общего и дополнительного образования</t>
  </si>
  <si>
    <t>2023год</t>
  </si>
  <si>
    <t>6.5</t>
  </si>
  <si>
    <t>011E151690</t>
  </si>
  <si>
    <t>0110015980</t>
  </si>
  <si>
    <t>611</t>
  </si>
  <si>
    <t>01100L3040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</si>
  <si>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за счет средств краевого бюджета</t>
  </si>
  <si>
    <t>"Современная школа " Мероприятия по созданию и обеспечению функционированию центров образования естественно-научной и технологической направленности в общеобразовательных организациях,расположенных в сельской местности и малых городах,в 2021-2023 годах.</t>
  </si>
  <si>
    <t>Задача № 6. Обеспечить в образовательных учреждениях района безопасные и комфортные условия, соответствующие требованиям законодательства.</t>
  </si>
  <si>
    <t>6.6</t>
  </si>
  <si>
    <t>0110078400</t>
  </si>
  <si>
    <t>Расходы, направленные на развитие и повышение качества работы муниципальных учреждений</t>
  </si>
  <si>
    <t>2024 год</t>
  </si>
  <si>
    <t>01100S5980</t>
  </si>
  <si>
    <t>01100S8400</t>
  </si>
  <si>
    <t>0110090220</t>
  </si>
  <si>
    <t>Обеспечение детей школьного возраста путевками в загородные  лагеря и питание детей  в лагерях с дневным прибыванием</t>
  </si>
  <si>
    <t>Расходы связанные с персофинансированием</t>
  </si>
  <si>
    <t>3.2.</t>
  </si>
  <si>
    <t>Межбюджетные трансферты бюджетам муниципальных образований на финансирование (возмещение) затрат муниципальных организаций отдыха детей и их оздоровления и лагерей с дневным пребыванием детей, связанных с тестированием сотрудников на новую коронавирусную инфекцию</t>
  </si>
  <si>
    <t>5.3</t>
  </si>
  <si>
    <t>0110075580</t>
  </si>
  <si>
    <t>1.5</t>
  </si>
  <si>
    <t>0110077700</t>
  </si>
  <si>
    <t>6.7</t>
  </si>
  <si>
    <t>2025 год</t>
  </si>
  <si>
    <t>0110010210</t>
  </si>
  <si>
    <t>6.8</t>
  </si>
  <si>
    <t>Мероприятия по модернизации школьных систем образования</t>
  </si>
  <si>
    <t>01100L7502</t>
  </si>
  <si>
    <r>
      <t>Задача № 2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образования.</t>
    </r>
  </si>
  <si>
    <r>
      <t>Задача № 3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Обеспечить развитие районной системы дополнительного образования.</t>
    </r>
  </si>
  <si>
    <r>
      <t>Задача № 4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Содействовать выявлению и поддержке одаренных детей.</t>
    </r>
  </si>
  <si>
    <r>
      <t>Задача № 5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Обеспечить безопасный, качественный отдых и оздоровление детей.</t>
    </r>
  </si>
  <si>
    <t>проведение работ по устранению  предписаний надзорных органов по приведению зданий и сооружений общеобразовательных организаций в соответствие с требованиями законодательства</t>
  </si>
  <si>
    <t>повышение уровня материально-технического обеспечения, оснащение общеобразовательных учреждений современным оборудованием и материалами для организации учебного процесса</t>
  </si>
  <si>
    <t xml:space="preserve">
</t>
  </si>
  <si>
    <t xml:space="preserve"> создание и обеспечение функционирования центров образования естественно-научной и технологической направленности в общеобразовательных организациях,расположенных в сельской местности и малых городах</t>
  </si>
  <si>
    <t>0110090430</t>
  </si>
  <si>
    <t>0110015210</t>
  </si>
  <si>
    <t>011E151720</t>
  </si>
  <si>
    <t>0110074700</t>
  </si>
  <si>
    <t>01100S4700</t>
  </si>
  <si>
    <t>6.9</t>
  </si>
  <si>
    <t>0110075590</t>
  </si>
  <si>
    <t>01100S5590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</si>
  <si>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</si>
  <si>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</si>
  <si>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</si>
  <si>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011EB51790</t>
  </si>
  <si>
    <t>100 % освоение  выделенной субвенции</t>
  </si>
  <si>
    <t>Расходы на капитальный ремонт (благоустройство территрии)</t>
  </si>
  <si>
    <t>А.Р.Косарев</t>
  </si>
  <si>
    <t>Начальник управления образования,</t>
  </si>
  <si>
    <t>2026 год</t>
  </si>
  <si>
    <t>614</t>
  </si>
  <si>
    <t>615</t>
  </si>
  <si>
    <t>625</t>
  </si>
  <si>
    <t>635</t>
  </si>
  <si>
    <t>816</t>
  </si>
  <si>
    <t>0110075820</t>
  </si>
  <si>
    <t>3.3.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</si>
  <si>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в образовательных организациях</t>
  </si>
  <si>
    <t>011E251710</t>
  </si>
  <si>
    <t>1.6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</si>
  <si>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</si>
  <si>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Обеспечение 100%-ым питанием детей ОВЗ</t>
  </si>
  <si>
    <t>0110075830</t>
  </si>
  <si>
    <t>245</t>
  </si>
  <si>
    <t>01100S5210</t>
  </si>
  <si>
    <t>2027год</t>
  </si>
  <si>
    <t>01100L3041</t>
  </si>
  <si>
    <t>01100L0500</t>
  </si>
  <si>
    <t>111</t>
  </si>
  <si>
    <t>119</t>
  </si>
  <si>
    <t>01100L3030</t>
  </si>
  <si>
    <t>01100S5820</t>
  </si>
  <si>
    <t>0110074090</t>
  </si>
  <si>
    <t>0110074690</t>
  </si>
  <si>
    <t>01100S6490</t>
  </si>
  <si>
    <t>0110090100</t>
  </si>
  <si>
    <t>0110075880</t>
  </si>
  <si>
    <t>0110085580</t>
  </si>
  <si>
    <t>0110074080</t>
  </si>
  <si>
    <t>0 110075540</t>
  </si>
  <si>
    <t>0110075540</t>
  </si>
  <si>
    <t>0110075660</t>
  </si>
  <si>
    <t>0110075560</t>
  </si>
  <si>
    <t>01100S5830</t>
  </si>
  <si>
    <t>Расходы на софинансирование организации и обеспечения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</si>
  <si>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Обеспечение 100%-ым питанием детей ОВЗ, 1-4 классы</t>
  </si>
  <si>
    <t>Обеспечение 100%-ым питанием детей 5-11 классы</t>
  </si>
  <si>
    <t>1.2</t>
  </si>
  <si>
    <t>1.3</t>
  </si>
  <si>
    <t>1.4</t>
  </si>
  <si>
    <t>1.7</t>
  </si>
  <si>
    <t>5.1</t>
  </si>
  <si>
    <t>5.2</t>
  </si>
  <si>
    <t>6.1</t>
  </si>
  <si>
    <t>6.2</t>
  </si>
  <si>
    <t>6.3</t>
  </si>
  <si>
    <t>Обеспечение 100%-ым питанием детей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</si>
</sst>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D0D0D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43414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3" borderId="0" xfId="0" applyFill="1"/>
    <xf numFmtId="0" fontId="3" fillId="3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3" borderId="0" xfId="0" applyFont="1" applyFill="1" applyAlignment="1">
      <alignment vertical="center" wrapText="1"/>
    </xf>
    <xf numFmtId="0" fontId="9" fillId="3" borderId="0" xfId="0" applyFont="1" applyFill="1"/>
    <xf numFmtId="4" fontId="0" fillId="3" borderId="0" xfId="0" applyNumberFormat="1" applyFill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1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3" fillId="3" borderId="0" xfId="0" applyFont="1" applyFill="1"/>
    <xf numFmtId="0" fontId="11" fillId="3" borderId="7" xfId="0" applyFont="1" applyFill="1" applyBorder="1" applyAlignment="1">
      <alignment vertical="center" wrapText="1"/>
    </xf>
    <xf numFmtId="2" fontId="11" fillId="3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vertical="center" wrapText="1"/>
    </xf>
    <xf numFmtId="0" fontId="14" fillId="3" borderId="4" xfId="0" applyFont="1" applyFill="1" applyBorder="1" applyAlignment="1">
      <alignment vertical="center"/>
    </xf>
    <xf numFmtId="4" fontId="13" fillId="0" borderId="0" xfId="0" applyNumberFormat="1" applyFont="1"/>
    <xf numFmtId="49" fontId="11" fillId="3" borderId="4" xfId="0" applyNumberFormat="1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4" fontId="15" fillId="3" borderId="5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4" fontId="18" fillId="3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49" fontId="20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" fontId="14" fillId="3" borderId="4" xfId="0" applyNumberFormat="1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2" fontId="15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3" borderId="4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4" fontId="11" fillId="3" borderId="10" xfId="0" applyNumberFormat="1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1" fillId="3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vertical="center"/>
    </xf>
    <xf numFmtId="49" fontId="1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4" fontId="23" fillId="3" borderId="4" xfId="0" applyNumberFormat="1" applyFont="1" applyFill="1" applyBorder="1" applyAlignment="1">
      <alignment horizontal="center" vertical="center"/>
    </xf>
    <xf numFmtId="2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" fontId="13" fillId="3" borderId="4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4" fontId="16" fillId="3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4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3" fillId="3" borderId="10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49" fontId="13" fillId="3" borderId="4" xfId="0" applyNumberFormat="1" applyFont="1" applyFill="1" applyBorder="1" applyAlignment="1">
      <alignment vertical="center" wrapText="1"/>
    </xf>
    <xf numFmtId="4" fontId="13" fillId="3" borderId="4" xfId="0" applyNumberFormat="1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vertical="center" wrapText="1"/>
    </xf>
    <xf numFmtId="0" fontId="23" fillId="3" borderId="5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ont="1" applyFill="1"/>
    <xf numFmtId="2" fontId="13" fillId="3" borderId="4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center" vertical="center" wrapText="1"/>
    </xf>
    <xf numFmtId="4" fontId="13" fillId="3" borderId="8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2" fontId="16" fillId="3" borderId="4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77"/>
  <sheetViews>
    <sheetView tabSelected="1" topLeftCell="A4" zoomScale="85" zoomScaleNormal="85" workbookViewId="0">
      <pane ySplit="5" topLeftCell="A9" activePane="bottomLeft" state="frozen"/>
      <selection activeCell="B4" sqref="B4"/>
      <selection pane="bottomLeft" activeCell="M172" sqref="M172"/>
    </sheetView>
  </sheetViews>
  <sheetFormatPr defaultRowHeight="15" x14ac:dyDescent="0.25"/>
  <cols>
    <col min="1" max="1" width="9.140625" style="131"/>
    <col min="2" max="2" width="25.7109375" customWidth="1"/>
    <col min="3" max="3" width="18" customWidth="1"/>
    <col min="6" max="6" width="13.5703125" customWidth="1"/>
    <col min="7" max="7" width="17.42578125" customWidth="1"/>
    <col min="8" max="8" width="13" style="8" customWidth="1"/>
    <col min="9" max="9" width="11.28515625" style="144" customWidth="1"/>
    <col min="10" max="10" width="11.28515625" style="154" customWidth="1"/>
    <col min="11" max="12" width="11.28515625" style="8" customWidth="1"/>
    <col min="13" max="13" width="25.28515625" style="3" customWidth="1"/>
    <col min="15" max="15" width="11.42578125" bestFit="1" customWidth="1"/>
    <col min="16" max="16" width="10" bestFit="1" customWidth="1"/>
    <col min="18" max="18" width="17.85546875" customWidth="1"/>
  </cols>
  <sheetData>
    <row r="1" spans="1:13" ht="31.5" customHeight="1" x14ac:dyDescent="0.25">
      <c r="A1" s="5"/>
      <c r="B1" s="6"/>
      <c r="C1" s="6"/>
      <c r="D1" s="6"/>
      <c r="E1" s="6"/>
      <c r="F1" s="6"/>
      <c r="G1" s="6"/>
      <c r="H1" s="231"/>
      <c r="I1" s="231"/>
      <c r="J1" s="231"/>
      <c r="K1" s="231"/>
      <c r="L1" s="231"/>
      <c r="M1" s="231"/>
    </row>
    <row r="2" spans="1:13" ht="18" hidden="1" customHeight="1" x14ac:dyDescent="0.25">
      <c r="A2" s="5"/>
      <c r="B2" s="6"/>
      <c r="C2" s="6"/>
      <c r="D2" s="6"/>
      <c r="E2" s="6"/>
      <c r="F2" s="6"/>
      <c r="G2" s="6"/>
      <c r="H2" s="231"/>
      <c r="I2" s="231"/>
      <c r="J2" s="231"/>
      <c r="K2" s="231"/>
      <c r="L2" s="231"/>
      <c r="M2" s="231"/>
    </row>
    <row r="3" spans="1:13" ht="76.5" customHeight="1" x14ac:dyDescent="0.25">
      <c r="A3" s="5"/>
      <c r="B3" s="6"/>
      <c r="C3" s="6"/>
      <c r="D3" s="6"/>
      <c r="E3" s="6"/>
      <c r="F3" s="6"/>
      <c r="G3" s="6"/>
      <c r="H3" s="231"/>
      <c r="I3" s="231"/>
      <c r="J3" s="231"/>
      <c r="K3" s="231"/>
      <c r="L3" s="231"/>
      <c r="M3" s="231"/>
    </row>
    <row r="4" spans="1:13" ht="36.75" customHeight="1" x14ac:dyDescent="0.25">
      <c r="A4" s="219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3" s="11" customFormat="1" ht="15" customHeight="1" x14ac:dyDescent="0.25">
      <c r="A5" s="158" t="s">
        <v>1</v>
      </c>
      <c r="B5" s="158" t="s">
        <v>2</v>
      </c>
      <c r="C5" s="158" t="s">
        <v>3</v>
      </c>
      <c r="D5" s="158" t="s">
        <v>4</v>
      </c>
      <c r="E5" s="158"/>
      <c r="F5" s="158"/>
      <c r="G5" s="158"/>
      <c r="H5" s="263"/>
      <c r="I5" s="159"/>
      <c r="J5" s="159"/>
      <c r="K5" s="168"/>
      <c r="L5" s="174"/>
      <c r="M5" s="162" t="s">
        <v>5</v>
      </c>
    </row>
    <row r="6" spans="1:13" s="11" customFormat="1" ht="82.5" customHeight="1" x14ac:dyDescent="0.25">
      <c r="A6" s="158"/>
      <c r="B6" s="158"/>
      <c r="C6" s="158"/>
      <c r="D6" s="158"/>
      <c r="E6" s="158"/>
      <c r="F6" s="158"/>
      <c r="G6" s="158"/>
      <c r="H6" s="264"/>
      <c r="I6" s="159"/>
      <c r="J6" s="159"/>
      <c r="K6" s="168"/>
      <c r="L6" s="176"/>
      <c r="M6" s="162"/>
    </row>
    <row r="7" spans="1:13" s="11" customFormat="1" ht="15" customHeight="1" x14ac:dyDescent="0.25">
      <c r="A7" s="158"/>
      <c r="B7" s="158"/>
      <c r="C7" s="158"/>
      <c r="D7" s="158" t="s">
        <v>3</v>
      </c>
      <c r="E7" s="45" t="s">
        <v>6</v>
      </c>
      <c r="F7" s="158" t="s">
        <v>7</v>
      </c>
      <c r="G7" s="158" t="s">
        <v>54</v>
      </c>
      <c r="H7" s="168" t="s">
        <v>68</v>
      </c>
      <c r="I7" s="159" t="s">
        <v>80</v>
      </c>
      <c r="J7" s="159" t="s">
        <v>93</v>
      </c>
      <c r="K7" s="168" t="s">
        <v>122</v>
      </c>
      <c r="L7" s="174" t="s">
        <v>138</v>
      </c>
      <c r="M7" s="162"/>
    </row>
    <row r="8" spans="1:13" s="11" customFormat="1" x14ac:dyDescent="0.25">
      <c r="A8" s="158"/>
      <c r="B8" s="158"/>
      <c r="C8" s="158"/>
      <c r="D8" s="158"/>
      <c r="E8" s="45" t="s">
        <v>8</v>
      </c>
      <c r="F8" s="158"/>
      <c r="G8" s="158"/>
      <c r="H8" s="168"/>
      <c r="I8" s="159"/>
      <c r="J8" s="159"/>
      <c r="K8" s="168"/>
      <c r="L8" s="176"/>
      <c r="M8" s="162"/>
    </row>
    <row r="9" spans="1:13" s="11" customFormat="1" ht="25.5" customHeight="1" x14ac:dyDescent="0.25">
      <c r="A9" s="111"/>
      <c r="B9" s="169" t="s">
        <v>9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</row>
    <row r="10" spans="1:13" s="11" customFormat="1" x14ac:dyDescent="0.25">
      <c r="A10" s="111"/>
      <c r="B10" s="221" t="s">
        <v>10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</row>
    <row r="11" spans="1:13" s="11" customFormat="1" ht="17.25" customHeight="1" x14ac:dyDescent="0.25">
      <c r="A11" s="173" t="s">
        <v>11</v>
      </c>
      <c r="B11" s="211" t="s">
        <v>12</v>
      </c>
      <c r="C11" s="261" t="s">
        <v>13</v>
      </c>
      <c r="D11" s="17"/>
      <c r="E11" s="17"/>
      <c r="F11" s="17"/>
      <c r="G11" s="18"/>
      <c r="H11" s="96"/>
      <c r="I11" s="120"/>
      <c r="J11" s="120"/>
      <c r="K11" s="78"/>
      <c r="L11" s="108">
        <f>K11</f>
        <v>0</v>
      </c>
      <c r="M11" s="168" t="s">
        <v>14</v>
      </c>
    </row>
    <row r="12" spans="1:13" s="11" customFormat="1" x14ac:dyDescent="0.25">
      <c r="A12" s="173"/>
      <c r="B12" s="211"/>
      <c r="C12" s="261"/>
      <c r="D12" s="17" t="s">
        <v>47</v>
      </c>
      <c r="E12" s="17" t="s">
        <v>48</v>
      </c>
      <c r="F12" s="17" t="s">
        <v>148</v>
      </c>
      <c r="G12" s="18">
        <v>111</v>
      </c>
      <c r="H12" s="98">
        <v>4419.5200000000004</v>
      </c>
      <c r="I12" s="132">
        <v>6662.21</v>
      </c>
      <c r="J12" s="132">
        <v>5181.21</v>
      </c>
      <c r="K12" s="77">
        <f>J12</f>
        <v>5181.21</v>
      </c>
      <c r="L12" s="119">
        <f t="shared" ref="L12:L74" si="0">K12</f>
        <v>5181.21</v>
      </c>
      <c r="M12" s="168"/>
    </row>
    <row r="13" spans="1:13" s="11" customFormat="1" x14ac:dyDescent="0.25">
      <c r="A13" s="173"/>
      <c r="B13" s="211"/>
      <c r="C13" s="261"/>
      <c r="D13" s="17" t="s">
        <v>47</v>
      </c>
      <c r="E13" s="17" t="s">
        <v>48</v>
      </c>
      <c r="F13" s="17" t="s">
        <v>148</v>
      </c>
      <c r="G13" s="18">
        <v>119</v>
      </c>
      <c r="H13" s="98">
        <v>1319.6</v>
      </c>
      <c r="I13" s="132">
        <v>2083.35</v>
      </c>
      <c r="J13" s="132">
        <v>1564.72</v>
      </c>
      <c r="K13" s="77">
        <f t="shared" ref="I13:K58" si="1">J13</f>
        <v>1564.72</v>
      </c>
      <c r="L13" s="119">
        <f t="shared" si="0"/>
        <v>1564.72</v>
      </c>
      <c r="M13" s="168"/>
    </row>
    <row r="14" spans="1:13" s="11" customFormat="1" x14ac:dyDescent="0.25">
      <c r="A14" s="173"/>
      <c r="B14" s="211"/>
      <c r="C14" s="261"/>
      <c r="D14" s="17" t="s">
        <v>47</v>
      </c>
      <c r="E14" s="17" t="s">
        <v>48</v>
      </c>
      <c r="F14" s="17" t="s">
        <v>148</v>
      </c>
      <c r="G14" s="18">
        <v>244</v>
      </c>
      <c r="H14" s="98">
        <v>18466.52</v>
      </c>
      <c r="I14" s="132">
        <v>12124.83</v>
      </c>
      <c r="J14" s="132">
        <v>8169.68</v>
      </c>
      <c r="K14" s="77">
        <v>5169.68</v>
      </c>
      <c r="L14" s="119">
        <f t="shared" si="0"/>
        <v>5169.68</v>
      </c>
      <c r="M14" s="168"/>
    </row>
    <row r="15" spans="1:13" s="11" customFormat="1" x14ac:dyDescent="0.25">
      <c r="A15" s="173"/>
      <c r="B15" s="211"/>
      <c r="C15" s="261"/>
      <c r="D15" s="17" t="s">
        <v>47</v>
      </c>
      <c r="E15" s="17" t="s">
        <v>48</v>
      </c>
      <c r="F15" s="17" t="s">
        <v>148</v>
      </c>
      <c r="G15" s="18">
        <v>247</v>
      </c>
      <c r="H15" s="98">
        <v>6079.84</v>
      </c>
      <c r="I15" s="132">
        <v>6642.76</v>
      </c>
      <c r="J15" s="132">
        <v>6940.13</v>
      </c>
      <c r="K15" s="77">
        <v>6940.13</v>
      </c>
      <c r="L15" s="119">
        <f t="shared" si="0"/>
        <v>6940.13</v>
      </c>
      <c r="M15" s="168"/>
    </row>
    <row r="16" spans="1:13" s="11" customFormat="1" x14ac:dyDescent="0.25">
      <c r="A16" s="173"/>
      <c r="B16" s="211"/>
      <c r="C16" s="261"/>
      <c r="D16" s="17" t="s">
        <v>47</v>
      </c>
      <c r="E16" s="17" t="s">
        <v>48</v>
      </c>
      <c r="F16" s="17" t="s">
        <v>148</v>
      </c>
      <c r="G16" s="18">
        <v>831</v>
      </c>
      <c r="H16" s="98">
        <v>102.64</v>
      </c>
      <c r="I16" s="132">
        <v>30</v>
      </c>
      <c r="J16" s="132"/>
      <c r="K16" s="77"/>
      <c r="L16" s="119">
        <f t="shared" si="0"/>
        <v>0</v>
      </c>
      <c r="M16" s="168"/>
    </row>
    <row r="17" spans="1:13" s="11" customFormat="1" x14ac:dyDescent="0.25">
      <c r="A17" s="173"/>
      <c r="B17" s="211"/>
      <c r="C17" s="261"/>
      <c r="D17" s="17" t="s">
        <v>47</v>
      </c>
      <c r="E17" s="17" t="s">
        <v>48</v>
      </c>
      <c r="F17" s="17" t="s">
        <v>148</v>
      </c>
      <c r="G17" s="18">
        <v>853</v>
      </c>
      <c r="H17" s="98">
        <v>22.5</v>
      </c>
      <c r="I17" s="132">
        <v>0.39</v>
      </c>
      <c r="J17" s="132"/>
      <c r="K17" s="77"/>
      <c r="L17" s="119">
        <f t="shared" si="0"/>
        <v>0</v>
      </c>
      <c r="M17" s="168"/>
    </row>
    <row r="18" spans="1:13" s="11" customFormat="1" x14ac:dyDescent="0.25">
      <c r="A18" s="173"/>
      <c r="B18" s="211"/>
      <c r="C18" s="261"/>
      <c r="D18" s="17" t="s">
        <v>47</v>
      </c>
      <c r="E18" s="17" t="s">
        <v>48</v>
      </c>
      <c r="F18" s="17" t="s">
        <v>148</v>
      </c>
      <c r="G18" s="18">
        <v>852</v>
      </c>
      <c r="H18" s="98"/>
      <c r="I18" s="132"/>
      <c r="J18" s="132"/>
      <c r="K18" s="77"/>
      <c r="L18" s="119">
        <f t="shared" si="0"/>
        <v>0</v>
      </c>
      <c r="M18" s="168"/>
    </row>
    <row r="19" spans="1:13" s="11" customFormat="1" x14ac:dyDescent="0.25">
      <c r="A19" s="173"/>
      <c r="B19" s="211"/>
      <c r="C19" s="261"/>
      <c r="D19" s="17" t="s">
        <v>47</v>
      </c>
      <c r="E19" s="17" t="s">
        <v>48</v>
      </c>
      <c r="F19" s="17" t="s">
        <v>148</v>
      </c>
      <c r="G19" s="18">
        <v>611</v>
      </c>
      <c r="H19" s="98">
        <v>250.9</v>
      </c>
      <c r="I19" s="132"/>
      <c r="J19" s="132"/>
      <c r="K19" s="77"/>
      <c r="L19" s="119">
        <f t="shared" si="0"/>
        <v>0</v>
      </c>
      <c r="M19" s="168"/>
    </row>
    <row r="20" spans="1:13" s="11" customFormat="1" x14ac:dyDescent="0.25">
      <c r="A20" s="173"/>
      <c r="B20" s="211"/>
      <c r="C20" s="261"/>
      <c r="D20" s="17" t="s">
        <v>47</v>
      </c>
      <c r="E20" s="17" t="s">
        <v>48</v>
      </c>
      <c r="F20" s="17" t="s">
        <v>94</v>
      </c>
      <c r="G20" s="18">
        <v>111</v>
      </c>
      <c r="H20" s="98">
        <v>9291.4</v>
      </c>
      <c r="I20" s="132">
        <v>8153.88</v>
      </c>
      <c r="J20" s="132">
        <v>8015.38</v>
      </c>
      <c r="K20" s="77">
        <f>J20</f>
        <v>8015.38</v>
      </c>
      <c r="L20" s="119">
        <f t="shared" si="0"/>
        <v>8015.38</v>
      </c>
      <c r="M20" s="168"/>
    </row>
    <row r="21" spans="1:13" s="11" customFormat="1" ht="15" customHeight="1" x14ac:dyDescent="0.25">
      <c r="A21" s="173"/>
      <c r="B21" s="211"/>
      <c r="C21" s="261"/>
      <c r="D21" s="17" t="s">
        <v>47</v>
      </c>
      <c r="E21" s="17" t="s">
        <v>48</v>
      </c>
      <c r="F21" s="17" t="s">
        <v>94</v>
      </c>
      <c r="G21" s="18">
        <v>119</v>
      </c>
      <c r="H21" s="98">
        <v>2787.54</v>
      </c>
      <c r="I21" s="132">
        <v>2431.64</v>
      </c>
      <c r="J21" s="132">
        <v>2420.64</v>
      </c>
      <c r="K21" s="77">
        <f>J21</f>
        <v>2420.64</v>
      </c>
      <c r="L21" s="119">
        <f t="shared" si="0"/>
        <v>2420.64</v>
      </c>
      <c r="M21" s="168"/>
    </row>
    <row r="22" spans="1:13" s="14" customFormat="1" ht="15" customHeight="1" x14ac:dyDescent="0.25">
      <c r="A22" s="173" t="s">
        <v>160</v>
      </c>
      <c r="B22" s="223" t="s">
        <v>15</v>
      </c>
      <c r="C22" s="227" t="s">
        <v>13</v>
      </c>
      <c r="D22" s="33" t="s">
        <v>47</v>
      </c>
      <c r="E22" s="33" t="s">
        <v>48</v>
      </c>
      <c r="F22" s="33" t="s">
        <v>149</v>
      </c>
      <c r="G22" s="13">
        <v>111</v>
      </c>
      <c r="H22" s="98">
        <v>22843.37</v>
      </c>
      <c r="I22" s="132">
        <v>25031.65</v>
      </c>
      <c r="J22" s="132">
        <v>21393.46</v>
      </c>
      <c r="K22" s="77">
        <v>21393.56</v>
      </c>
      <c r="L22" s="119">
        <v>21393.56</v>
      </c>
      <c r="M22" s="168"/>
    </row>
    <row r="23" spans="1:13" s="14" customFormat="1" ht="15" customHeight="1" x14ac:dyDescent="0.25">
      <c r="A23" s="173"/>
      <c r="B23" s="223"/>
      <c r="C23" s="227"/>
      <c r="D23" s="33" t="s">
        <v>47</v>
      </c>
      <c r="E23" s="33" t="s">
        <v>48</v>
      </c>
      <c r="F23" s="33" t="s">
        <v>149</v>
      </c>
      <c r="G23" s="13">
        <v>112</v>
      </c>
      <c r="H23" s="98"/>
      <c r="I23" s="132"/>
      <c r="J23" s="132">
        <f t="shared" si="1"/>
        <v>0</v>
      </c>
      <c r="K23" s="77">
        <f t="shared" si="1"/>
        <v>0</v>
      </c>
      <c r="L23" s="119">
        <f t="shared" si="0"/>
        <v>0</v>
      </c>
      <c r="M23" s="168"/>
    </row>
    <row r="24" spans="1:13" s="14" customFormat="1" x14ac:dyDescent="0.25">
      <c r="A24" s="173"/>
      <c r="B24" s="223"/>
      <c r="C24" s="227"/>
      <c r="D24" s="33" t="s">
        <v>47</v>
      </c>
      <c r="E24" s="33" t="s">
        <v>48</v>
      </c>
      <c r="F24" s="33" t="s">
        <v>149</v>
      </c>
      <c r="G24" s="13">
        <v>119</v>
      </c>
      <c r="H24" s="98">
        <v>6863.58</v>
      </c>
      <c r="I24" s="132">
        <v>7559.59</v>
      </c>
      <c r="J24" s="132">
        <v>6460.94</v>
      </c>
      <c r="K24" s="77">
        <f>J24</f>
        <v>6460.94</v>
      </c>
      <c r="L24" s="119">
        <f t="shared" si="0"/>
        <v>6460.94</v>
      </c>
      <c r="M24" s="168"/>
    </row>
    <row r="25" spans="1:13" s="14" customFormat="1" x14ac:dyDescent="0.25">
      <c r="A25" s="173"/>
      <c r="B25" s="223"/>
      <c r="C25" s="227"/>
      <c r="D25" s="33" t="s">
        <v>47</v>
      </c>
      <c r="E25" s="33" t="s">
        <v>48</v>
      </c>
      <c r="F25" s="33" t="s">
        <v>149</v>
      </c>
      <c r="G25" s="13">
        <v>244</v>
      </c>
      <c r="H25" s="98">
        <v>609.61</v>
      </c>
      <c r="I25" s="132">
        <v>609.67999999999995</v>
      </c>
      <c r="J25" s="132">
        <f t="shared" si="1"/>
        <v>609.67999999999995</v>
      </c>
      <c r="K25" s="77">
        <f t="shared" si="1"/>
        <v>609.67999999999995</v>
      </c>
      <c r="L25" s="119">
        <f t="shared" si="0"/>
        <v>609.67999999999995</v>
      </c>
      <c r="M25" s="168"/>
    </row>
    <row r="26" spans="1:13" s="14" customFormat="1" x14ac:dyDescent="0.25">
      <c r="A26" s="173"/>
      <c r="B26" s="223"/>
      <c r="C26" s="227"/>
      <c r="D26" s="33" t="s">
        <v>47</v>
      </c>
      <c r="E26" s="33" t="s">
        <v>48</v>
      </c>
      <c r="F26" s="33" t="s">
        <v>149</v>
      </c>
      <c r="G26" s="13">
        <v>611</v>
      </c>
      <c r="H26" s="98"/>
      <c r="I26" s="132">
        <f t="shared" si="1"/>
        <v>0</v>
      </c>
      <c r="J26" s="132">
        <f t="shared" si="1"/>
        <v>0</v>
      </c>
      <c r="K26" s="77">
        <f t="shared" si="1"/>
        <v>0</v>
      </c>
      <c r="L26" s="119">
        <f t="shared" si="0"/>
        <v>0</v>
      </c>
      <c r="M26" s="168"/>
    </row>
    <row r="27" spans="1:13" s="14" customFormat="1" x14ac:dyDescent="0.25">
      <c r="A27" s="173"/>
      <c r="B27" s="223"/>
      <c r="C27" s="227"/>
      <c r="D27" s="33" t="s">
        <v>47</v>
      </c>
      <c r="E27" s="33" t="s">
        <v>48</v>
      </c>
      <c r="F27" s="33" t="s">
        <v>149</v>
      </c>
      <c r="G27" s="13">
        <v>612</v>
      </c>
      <c r="H27" s="98"/>
      <c r="I27" s="132">
        <f t="shared" si="1"/>
        <v>0</v>
      </c>
      <c r="J27" s="132">
        <f t="shared" si="1"/>
        <v>0</v>
      </c>
      <c r="K27" s="77">
        <f t="shared" si="1"/>
        <v>0</v>
      </c>
      <c r="L27" s="119">
        <f t="shared" si="0"/>
        <v>0</v>
      </c>
      <c r="M27" s="168"/>
    </row>
    <row r="28" spans="1:13" s="11" customFormat="1" x14ac:dyDescent="0.25">
      <c r="A28" s="173"/>
      <c r="B28" s="223"/>
      <c r="C28" s="227"/>
      <c r="D28" s="17" t="s">
        <v>47</v>
      </c>
      <c r="E28" s="17" t="s">
        <v>48</v>
      </c>
      <c r="F28" s="17" t="s">
        <v>89</v>
      </c>
      <c r="G28" s="18">
        <v>111</v>
      </c>
      <c r="H28" s="98"/>
      <c r="I28" s="132">
        <f t="shared" si="1"/>
        <v>0</v>
      </c>
      <c r="J28" s="132">
        <f t="shared" si="1"/>
        <v>0</v>
      </c>
      <c r="K28" s="77">
        <f t="shared" si="1"/>
        <v>0</v>
      </c>
      <c r="L28" s="119">
        <f t="shared" si="0"/>
        <v>0</v>
      </c>
      <c r="M28" s="168"/>
    </row>
    <row r="29" spans="1:13" s="11" customFormat="1" x14ac:dyDescent="0.25">
      <c r="A29" s="173"/>
      <c r="B29" s="223"/>
      <c r="C29" s="227"/>
      <c r="D29" s="17" t="s">
        <v>47</v>
      </c>
      <c r="E29" s="17" t="s">
        <v>48</v>
      </c>
      <c r="F29" s="17" t="s">
        <v>150</v>
      </c>
      <c r="G29" s="18">
        <v>111</v>
      </c>
      <c r="H29" s="98"/>
      <c r="I29" s="132">
        <f t="shared" si="1"/>
        <v>0</v>
      </c>
      <c r="J29" s="132">
        <f t="shared" si="1"/>
        <v>0</v>
      </c>
      <c r="K29" s="77">
        <f t="shared" si="1"/>
        <v>0</v>
      </c>
      <c r="L29" s="119">
        <f t="shared" si="0"/>
        <v>0</v>
      </c>
      <c r="M29" s="168"/>
    </row>
    <row r="30" spans="1:13" s="11" customFormat="1" x14ac:dyDescent="0.25">
      <c r="A30" s="173"/>
      <c r="B30" s="223"/>
      <c r="C30" s="227"/>
      <c r="D30" s="17" t="s">
        <v>47</v>
      </c>
      <c r="E30" s="17" t="s">
        <v>48</v>
      </c>
      <c r="F30" s="17" t="s">
        <v>151</v>
      </c>
      <c r="G30" s="18">
        <v>111</v>
      </c>
      <c r="H30" s="98">
        <v>15971.6</v>
      </c>
      <c r="I30" s="132">
        <v>17449.89</v>
      </c>
      <c r="J30" s="132">
        <v>15339.29</v>
      </c>
      <c r="K30" s="77">
        <f t="shared" si="1"/>
        <v>15339.29</v>
      </c>
      <c r="L30" s="119">
        <f t="shared" si="0"/>
        <v>15339.29</v>
      </c>
      <c r="M30" s="168"/>
    </row>
    <row r="31" spans="1:13" s="11" customFormat="1" x14ac:dyDescent="0.25">
      <c r="A31" s="173"/>
      <c r="B31" s="223"/>
      <c r="C31" s="227"/>
      <c r="D31" s="17" t="s">
        <v>47</v>
      </c>
      <c r="E31" s="17" t="s">
        <v>48</v>
      </c>
      <c r="F31" s="17" t="s">
        <v>151</v>
      </c>
      <c r="G31" s="18">
        <v>112</v>
      </c>
      <c r="H31" s="98">
        <v>4.1100000000000003</v>
      </c>
      <c r="I31" s="132"/>
      <c r="J31" s="132">
        <f t="shared" si="1"/>
        <v>0</v>
      </c>
      <c r="K31" s="77">
        <f t="shared" si="1"/>
        <v>0</v>
      </c>
      <c r="L31" s="119">
        <f t="shared" si="0"/>
        <v>0</v>
      </c>
      <c r="M31" s="168"/>
    </row>
    <row r="32" spans="1:13" s="11" customFormat="1" x14ac:dyDescent="0.25">
      <c r="A32" s="173"/>
      <c r="B32" s="223"/>
      <c r="C32" s="227"/>
      <c r="D32" s="17" t="s">
        <v>47</v>
      </c>
      <c r="E32" s="17" t="s">
        <v>48</v>
      </c>
      <c r="F32" s="17" t="s">
        <v>151</v>
      </c>
      <c r="G32" s="18">
        <v>119</v>
      </c>
      <c r="H32" s="98">
        <v>4494.79</v>
      </c>
      <c r="I32" s="132">
        <v>5267.23</v>
      </c>
      <c r="J32" s="132">
        <v>4632.47</v>
      </c>
      <c r="K32" s="77">
        <f>J32</f>
        <v>4632.47</v>
      </c>
      <c r="L32" s="119">
        <f t="shared" si="0"/>
        <v>4632.47</v>
      </c>
      <c r="M32" s="168"/>
    </row>
    <row r="33" spans="1:13" s="11" customFormat="1" x14ac:dyDescent="0.25">
      <c r="A33" s="173"/>
      <c r="B33" s="223"/>
      <c r="C33" s="227"/>
      <c r="D33" s="17" t="s">
        <v>47</v>
      </c>
      <c r="E33" s="17" t="s">
        <v>48</v>
      </c>
      <c r="F33" s="17" t="s">
        <v>151</v>
      </c>
      <c r="G33" s="18">
        <v>244</v>
      </c>
      <c r="H33" s="98">
        <v>280.92</v>
      </c>
      <c r="I33" s="132">
        <v>114.48</v>
      </c>
      <c r="J33" s="132">
        <v>111.84</v>
      </c>
      <c r="K33" s="77">
        <f t="shared" si="1"/>
        <v>111.84</v>
      </c>
      <c r="L33" s="119">
        <f t="shared" si="0"/>
        <v>111.84</v>
      </c>
      <c r="M33" s="168"/>
    </row>
    <row r="34" spans="1:13" s="11" customFormat="1" x14ac:dyDescent="0.25">
      <c r="A34" s="173"/>
      <c r="B34" s="223"/>
      <c r="C34" s="227"/>
      <c r="D34" s="17" t="s">
        <v>47</v>
      </c>
      <c r="E34" s="17" t="s">
        <v>48</v>
      </c>
      <c r="F34" s="17" t="s">
        <v>151</v>
      </c>
      <c r="G34" s="18">
        <v>611</v>
      </c>
      <c r="H34" s="98"/>
      <c r="I34" s="132">
        <f t="shared" si="1"/>
        <v>0</v>
      </c>
      <c r="J34" s="132">
        <f t="shared" si="1"/>
        <v>0</v>
      </c>
      <c r="K34" s="77">
        <f t="shared" si="1"/>
        <v>0</v>
      </c>
      <c r="L34" s="119">
        <f t="shared" si="0"/>
        <v>0</v>
      </c>
      <c r="M34" s="168"/>
    </row>
    <row r="35" spans="1:13" s="11" customFormat="1" ht="12.75" customHeight="1" x14ac:dyDescent="0.25">
      <c r="A35" s="173"/>
      <c r="B35" s="223"/>
      <c r="C35" s="227"/>
      <c r="D35" s="17" t="s">
        <v>47</v>
      </c>
      <c r="E35" s="17">
        <v>1003</v>
      </c>
      <c r="F35" s="17" t="s">
        <v>152</v>
      </c>
      <c r="G35" s="18" t="s">
        <v>16</v>
      </c>
      <c r="H35" s="98">
        <v>98</v>
      </c>
      <c r="I35" s="132">
        <v>266.5</v>
      </c>
      <c r="J35" s="132">
        <f t="shared" si="1"/>
        <v>266.5</v>
      </c>
      <c r="K35" s="77">
        <f t="shared" si="1"/>
        <v>266.5</v>
      </c>
      <c r="L35" s="119">
        <f t="shared" si="0"/>
        <v>266.5</v>
      </c>
      <c r="M35" s="168"/>
    </row>
    <row r="36" spans="1:13" s="11" customFormat="1" ht="12.75" customHeight="1" x14ac:dyDescent="0.25">
      <c r="A36" s="173"/>
      <c r="B36" s="223"/>
      <c r="C36" s="227"/>
      <c r="D36" s="17" t="s">
        <v>47</v>
      </c>
      <c r="E36" s="17" t="s">
        <v>55</v>
      </c>
      <c r="F36" s="17" t="s">
        <v>153</v>
      </c>
      <c r="G36" s="18">
        <v>611</v>
      </c>
      <c r="H36" s="94"/>
      <c r="I36" s="132">
        <f t="shared" si="1"/>
        <v>0</v>
      </c>
      <c r="J36" s="132">
        <f t="shared" si="1"/>
        <v>0</v>
      </c>
      <c r="K36" s="77">
        <f t="shared" si="1"/>
        <v>0</v>
      </c>
      <c r="L36" s="119">
        <f t="shared" si="0"/>
        <v>0</v>
      </c>
      <c r="M36" s="168"/>
    </row>
    <row r="37" spans="1:13" s="11" customFormat="1" ht="12.75" customHeight="1" x14ac:dyDescent="0.25">
      <c r="A37" s="173"/>
      <c r="B37" s="223"/>
      <c r="C37" s="227"/>
      <c r="D37" s="118"/>
      <c r="E37" s="118"/>
      <c r="F37" s="118"/>
      <c r="G37" s="115"/>
      <c r="H37" s="94"/>
      <c r="I37" s="132"/>
      <c r="J37" s="132"/>
      <c r="K37" s="77"/>
      <c r="L37" s="119">
        <f t="shared" si="0"/>
        <v>0</v>
      </c>
      <c r="M37" s="168"/>
    </row>
    <row r="38" spans="1:13" s="11" customFormat="1" ht="12.75" customHeight="1" x14ac:dyDescent="0.25">
      <c r="A38" s="173"/>
      <c r="B38" s="223"/>
      <c r="C38" s="227"/>
      <c r="D38" s="118"/>
      <c r="E38" s="118"/>
      <c r="F38" s="118"/>
      <c r="G38" s="115"/>
      <c r="H38" s="94"/>
      <c r="I38" s="132"/>
      <c r="J38" s="132">
        <f t="shared" si="1"/>
        <v>0</v>
      </c>
      <c r="K38" s="77">
        <f t="shared" si="1"/>
        <v>0</v>
      </c>
      <c r="L38" s="119">
        <f t="shared" si="0"/>
        <v>0</v>
      </c>
      <c r="M38" s="168"/>
    </row>
    <row r="39" spans="1:13" s="11" customFormat="1" ht="12.75" customHeight="1" x14ac:dyDescent="0.25">
      <c r="A39" s="173"/>
      <c r="B39" s="223"/>
      <c r="C39" s="227"/>
      <c r="D39" s="118"/>
      <c r="E39" s="118"/>
      <c r="F39" s="118"/>
      <c r="G39" s="115"/>
      <c r="H39" s="94"/>
      <c r="I39" s="132">
        <f t="shared" si="1"/>
        <v>0</v>
      </c>
      <c r="J39" s="132">
        <f t="shared" si="1"/>
        <v>0</v>
      </c>
      <c r="K39" s="77">
        <f t="shared" si="1"/>
        <v>0</v>
      </c>
      <c r="L39" s="119">
        <f t="shared" si="0"/>
        <v>0</v>
      </c>
      <c r="M39" s="168"/>
    </row>
    <row r="40" spans="1:13" s="11" customFormat="1" ht="12.75" customHeight="1" x14ac:dyDescent="0.25">
      <c r="A40" s="173"/>
      <c r="B40" s="223"/>
      <c r="C40" s="227"/>
      <c r="D40" s="18"/>
      <c r="E40" s="57"/>
      <c r="F40" s="57"/>
      <c r="G40" s="57"/>
      <c r="H40" s="94"/>
      <c r="I40" s="132">
        <f t="shared" si="1"/>
        <v>0</v>
      </c>
      <c r="J40" s="132">
        <f t="shared" si="1"/>
        <v>0</v>
      </c>
      <c r="K40" s="77">
        <f t="shared" si="1"/>
        <v>0</v>
      </c>
      <c r="L40" s="119">
        <f t="shared" si="0"/>
        <v>0</v>
      </c>
      <c r="M40" s="168"/>
    </row>
    <row r="41" spans="1:13" s="11" customFormat="1" ht="12.75" customHeight="1" x14ac:dyDescent="0.25">
      <c r="A41" s="173"/>
      <c r="B41" s="223"/>
      <c r="C41" s="227"/>
      <c r="D41" s="18"/>
      <c r="E41" s="57"/>
      <c r="F41" s="57"/>
      <c r="G41" s="57"/>
      <c r="H41" s="96"/>
      <c r="I41" s="132">
        <f t="shared" si="1"/>
        <v>0</v>
      </c>
      <c r="J41" s="132">
        <f t="shared" si="1"/>
        <v>0</v>
      </c>
      <c r="K41" s="77">
        <f t="shared" si="1"/>
        <v>0</v>
      </c>
      <c r="L41" s="119">
        <f t="shared" si="0"/>
        <v>0</v>
      </c>
      <c r="M41" s="168"/>
    </row>
    <row r="42" spans="1:13" s="11" customFormat="1" ht="12.75" customHeight="1" x14ac:dyDescent="0.25">
      <c r="A42" s="173"/>
      <c r="B42" s="223"/>
      <c r="C42" s="227"/>
      <c r="D42" s="18"/>
      <c r="E42" s="57"/>
      <c r="F42" s="57"/>
      <c r="G42" s="57"/>
      <c r="H42" s="96"/>
      <c r="I42" s="132">
        <f t="shared" si="1"/>
        <v>0</v>
      </c>
      <c r="J42" s="132">
        <f t="shared" si="1"/>
        <v>0</v>
      </c>
      <c r="K42" s="77">
        <f t="shared" si="1"/>
        <v>0</v>
      </c>
      <c r="L42" s="119">
        <f t="shared" si="0"/>
        <v>0</v>
      </c>
      <c r="M42" s="168"/>
    </row>
    <row r="43" spans="1:13" s="11" customFormat="1" ht="12.75" customHeight="1" x14ac:dyDescent="0.25">
      <c r="A43" s="173"/>
      <c r="B43" s="223"/>
      <c r="C43" s="227"/>
      <c r="D43" s="18"/>
      <c r="E43" s="57"/>
      <c r="F43" s="57"/>
      <c r="G43" s="57"/>
      <c r="H43" s="96"/>
      <c r="I43" s="132">
        <f>H43</f>
        <v>0</v>
      </c>
      <c r="J43" s="132">
        <f>I43</f>
        <v>0</v>
      </c>
      <c r="K43" s="77">
        <f>J43</f>
        <v>0</v>
      </c>
      <c r="L43" s="119">
        <f t="shared" si="0"/>
        <v>0</v>
      </c>
      <c r="M43" s="168"/>
    </row>
    <row r="44" spans="1:13" s="11" customFormat="1" ht="12.75" customHeight="1" x14ac:dyDescent="0.25">
      <c r="A44" s="173"/>
      <c r="B44" s="223"/>
      <c r="C44" s="227"/>
      <c r="D44" s="18"/>
      <c r="E44" s="57"/>
      <c r="F44" s="57"/>
      <c r="G44" s="57"/>
      <c r="H44" s="96"/>
      <c r="I44" s="132">
        <f t="shared" si="1"/>
        <v>0</v>
      </c>
      <c r="J44" s="132">
        <f t="shared" si="1"/>
        <v>0</v>
      </c>
      <c r="K44" s="77">
        <f t="shared" si="1"/>
        <v>0</v>
      </c>
      <c r="L44" s="119">
        <f t="shared" si="0"/>
        <v>0</v>
      </c>
      <c r="M44" s="168"/>
    </row>
    <row r="45" spans="1:13" s="11" customFormat="1" ht="12.75" customHeight="1" x14ac:dyDescent="0.25">
      <c r="A45" s="173"/>
      <c r="B45" s="223"/>
      <c r="C45" s="227"/>
      <c r="D45" s="18"/>
      <c r="E45" s="57"/>
      <c r="F45" s="57"/>
      <c r="G45" s="57"/>
      <c r="H45" s="96"/>
      <c r="I45" s="132">
        <f t="shared" si="1"/>
        <v>0</v>
      </c>
      <c r="J45" s="132">
        <f t="shared" si="1"/>
        <v>0</v>
      </c>
      <c r="K45" s="77">
        <f t="shared" si="1"/>
        <v>0</v>
      </c>
      <c r="L45" s="119">
        <f t="shared" si="0"/>
        <v>0</v>
      </c>
      <c r="M45" s="168"/>
    </row>
    <row r="46" spans="1:13" s="11" customFormat="1" x14ac:dyDescent="0.25">
      <c r="A46" s="173"/>
      <c r="B46" s="223"/>
      <c r="C46" s="227"/>
      <c r="D46" s="57"/>
      <c r="E46" s="57"/>
      <c r="F46" s="57"/>
      <c r="G46" s="57"/>
      <c r="H46" s="96"/>
      <c r="I46" s="132">
        <f t="shared" si="1"/>
        <v>0</v>
      </c>
      <c r="J46" s="132">
        <f t="shared" si="1"/>
        <v>0</v>
      </c>
      <c r="K46" s="77">
        <f t="shared" si="1"/>
        <v>0</v>
      </c>
      <c r="L46" s="119">
        <f t="shared" si="0"/>
        <v>0</v>
      </c>
      <c r="M46" s="168"/>
    </row>
    <row r="47" spans="1:13" s="11" customFormat="1" x14ac:dyDescent="0.25">
      <c r="A47" s="173"/>
      <c r="B47" s="223"/>
      <c r="C47" s="227"/>
      <c r="D47" s="57"/>
      <c r="E47" s="57"/>
      <c r="F47" s="57"/>
      <c r="G47" s="57"/>
      <c r="H47" s="96"/>
      <c r="I47" s="132">
        <f t="shared" si="1"/>
        <v>0</v>
      </c>
      <c r="J47" s="132">
        <f t="shared" si="1"/>
        <v>0</v>
      </c>
      <c r="K47" s="77">
        <f t="shared" si="1"/>
        <v>0</v>
      </c>
      <c r="L47" s="119">
        <f t="shared" si="0"/>
        <v>0</v>
      </c>
      <c r="M47" s="168"/>
    </row>
    <row r="48" spans="1:13" s="11" customFormat="1" x14ac:dyDescent="0.25">
      <c r="A48" s="173"/>
      <c r="B48" s="223"/>
      <c r="C48" s="227"/>
      <c r="D48" s="57"/>
      <c r="E48" s="57"/>
      <c r="F48" s="57"/>
      <c r="G48" s="57"/>
      <c r="H48" s="96"/>
      <c r="I48" s="132">
        <f t="shared" si="1"/>
        <v>0</v>
      </c>
      <c r="J48" s="132">
        <f t="shared" si="1"/>
        <v>0</v>
      </c>
      <c r="K48" s="77">
        <f t="shared" si="1"/>
        <v>0</v>
      </c>
      <c r="L48" s="119">
        <f t="shared" si="0"/>
        <v>0</v>
      </c>
      <c r="M48" s="168"/>
    </row>
    <row r="49" spans="1:13" s="11" customFormat="1" x14ac:dyDescent="0.25">
      <c r="A49" s="173"/>
      <c r="B49" s="223"/>
      <c r="C49" s="227"/>
      <c r="D49" s="57"/>
      <c r="E49" s="57"/>
      <c r="F49" s="57"/>
      <c r="G49" s="57"/>
      <c r="H49" s="96"/>
      <c r="I49" s="132">
        <f t="shared" si="1"/>
        <v>0</v>
      </c>
      <c r="J49" s="132">
        <f t="shared" si="1"/>
        <v>0</v>
      </c>
      <c r="K49" s="77">
        <f t="shared" si="1"/>
        <v>0</v>
      </c>
      <c r="L49" s="119">
        <f t="shared" si="0"/>
        <v>0</v>
      </c>
      <c r="M49" s="168"/>
    </row>
    <row r="50" spans="1:13" s="11" customFormat="1" x14ac:dyDescent="0.25">
      <c r="A50" s="173"/>
      <c r="B50" s="223"/>
      <c r="C50" s="227"/>
      <c r="D50" s="57"/>
      <c r="E50" s="57"/>
      <c r="F50" s="57"/>
      <c r="G50" s="57"/>
      <c r="H50" s="96"/>
      <c r="I50" s="132">
        <f t="shared" si="1"/>
        <v>0</v>
      </c>
      <c r="J50" s="132">
        <f t="shared" si="1"/>
        <v>0</v>
      </c>
      <c r="K50" s="77">
        <f t="shared" si="1"/>
        <v>0</v>
      </c>
      <c r="L50" s="119">
        <f t="shared" si="0"/>
        <v>0</v>
      </c>
      <c r="M50" s="168"/>
    </row>
    <row r="51" spans="1:13" s="11" customFormat="1" x14ac:dyDescent="0.25">
      <c r="A51" s="173"/>
      <c r="B51" s="223"/>
      <c r="C51" s="227"/>
      <c r="D51" s="57"/>
      <c r="E51" s="57"/>
      <c r="F51" s="57"/>
      <c r="G51" s="57"/>
      <c r="H51" s="96"/>
      <c r="I51" s="132">
        <f t="shared" si="1"/>
        <v>0</v>
      </c>
      <c r="J51" s="132">
        <f t="shared" si="1"/>
        <v>0</v>
      </c>
      <c r="K51" s="77">
        <f t="shared" si="1"/>
        <v>0</v>
      </c>
      <c r="L51" s="119">
        <f t="shared" si="0"/>
        <v>0</v>
      </c>
      <c r="M51" s="168"/>
    </row>
    <row r="52" spans="1:13" s="11" customFormat="1" x14ac:dyDescent="0.25">
      <c r="A52" s="173"/>
      <c r="B52" s="223"/>
      <c r="C52" s="227"/>
      <c r="D52" s="57"/>
      <c r="E52" s="57"/>
      <c r="F52" s="57"/>
      <c r="G52" s="57"/>
      <c r="H52" s="96"/>
      <c r="I52" s="132">
        <f t="shared" si="1"/>
        <v>0</v>
      </c>
      <c r="J52" s="132">
        <f t="shared" si="1"/>
        <v>0</v>
      </c>
      <c r="K52" s="77">
        <f t="shared" si="1"/>
        <v>0</v>
      </c>
      <c r="L52" s="119">
        <f t="shared" si="0"/>
        <v>0</v>
      </c>
      <c r="M52" s="168"/>
    </row>
    <row r="53" spans="1:13" s="11" customFormat="1" ht="51" customHeight="1" x14ac:dyDescent="0.25">
      <c r="A53" s="173"/>
      <c r="B53" s="223"/>
      <c r="C53" s="227"/>
      <c r="D53" s="57"/>
      <c r="E53" s="57"/>
      <c r="F53" s="57"/>
      <c r="G53" s="57"/>
      <c r="H53" s="96"/>
      <c r="I53" s="132">
        <f t="shared" si="1"/>
        <v>0</v>
      </c>
      <c r="J53" s="132">
        <f t="shared" si="1"/>
        <v>0</v>
      </c>
      <c r="K53" s="77">
        <f t="shared" si="1"/>
        <v>0</v>
      </c>
      <c r="L53" s="119">
        <f t="shared" si="0"/>
        <v>0</v>
      </c>
      <c r="M53" s="168"/>
    </row>
    <row r="54" spans="1:13" s="11" customFormat="1" ht="57.75" customHeight="1" x14ac:dyDescent="0.25">
      <c r="A54" s="173" t="s">
        <v>161</v>
      </c>
      <c r="B54" s="211" t="s">
        <v>17</v>
      </c>
      <c r="C54" s="261" t="s">
        <v>13</v>
      </c>
      <c r="D54" s="171" t="s">
        <v>47</v>
      </c>
      <c r="E54" s="172">
        <v>1003</v>
      </c>
      <c r="F54" s="171" t="s">
        <v>154</v>
      </c>
      <c r="G54" s="18">
        <v>244</v>
      </c>
      <c r="H54" s="16">
        <v>2066.92</v>
      </c>
      <c r="I54" s="132">
        <v>3120.88</v>
      </c>
      <c r="J54" s="132">
        <f t="shared" si="1"/>
        <v>3120.88</v>
      </c>
      <c r="K54" s="77">
        <f t="shared" si="1"/>
        <v>3120.88</v>
      </c>
      <c r="L54" s="119">
        <f t="shared" si="0"/>
        <v>3120.88</v>
      </c>
      <c r="M54" s="168" t="s">
        <v>159</v>
      </c>
    </row>
    <row r="55" spans="1:13" s="11" customFormat="1" x14ac:dyDescent="0.25">
      <c r="A55" s="173"/>
      <c r="B55" s="211"/>
      <c r="C55" s="261"/>
      <c r="D55" s="171"/>
      <c r="E55" s="172"/>
      <c r="F55" s="171"/>
      <c r="G55" s="18">
        <v>612</v>
      </c>
      <c r="H55" s="16"/>
      <c r="I55" s="132">
        <f>H55</f>
        <v>0</v>
      </c>
      <c r="J55" s="132">
        <f>I55</f>
        <v>0</v>
      </c>
      <c r="K55" s="77">
        <f>J55</f>
        <v>0</v>
      </c>
      <c r="L55" s="119">
        <f t="shared" si="0"/>
        <v>0</v>
      </c>
      <c r="M55" s="168"/>
    </row>
    <row r="56" spans="1:13" s="11" customFormat="1" x14ac:dyDescent="0.25">
      <c r="A56" s="173"/>
      <c r="B56" s="211"/>
      <c r="C56" s="261"/>
      <c r="D56" s="171"/>
      <c r="E56" s="172"/>
      <c r="F56" s="171"/>
      <c r="G56" s="18">
        <v>611</v>
      </c>
      <c r="H56" s="16">
        <v>6488.65</v>
      </c>
      <c r="I56" s="132">
        <v>8028.62</v>
      </c>
      <c r="J56" s="132">
        <f t="shared" si="1"/>
        <v>8028.62</v>
      </c>
      <c r="K56" s="77">
        <f t="shared" si="1"/>
        <v>8028.62</v>
      </c>
      <c r="L56" s="119">
        <f t="shared" si="0"/>
        <v>8028.62</v>
      </c>
      <c r="M56" s="168"/>
    </row>
    <row r="57" spans="1:13" s="11" customFormat="1" x14ac:dyDescent="0.25">
      <c r="A57" s="173"/>
      <c r="B57" s="211"/>
      <c r="C57" s="261"/>
      <c r="D57" s="171"/>
      <c r="E57" s="172"/>
      <c r="F57" s="171"/>
      <c r="G57" s="18">
        <v>321</v>
      </c>
      <c r="H57" s="16">
        <v>112.12</v>
      </c>
      <c r="I57" s="132">
        <v>119</v>
      </c>
      <c r="J57" s="132">
        <f t="shared" si="1"/>
        <v>119</v>
      </c>
      <c r="K57" s="77">
        <f t="shared" si="1"/>
        <v>119</v>
      </c>
      <c r="L57" s="119">
        <f t="shared" si="0"/>
        <v>119</v>
      </c>
      <c r="M57" s="168"/>
    </row>
    <row r="58" spans="1:13" s="11" customFormat="1" x14ac:dyDescent="0.25">
      <c r="A58" s="173"/>
      <c r="B58" s="211"/>
      <c r="C58" s="261"/>
      <c r="D58" s="171"/>
      <c r="E58" s="172"/>
      <c r="F58" s="171"/>
      <c r="G58" s="18">
        <v>113</v>
      </c>
      <c r="H58" s="16"/>
      <c r="I58" s="132">
        <f t="shared" si="1"/>
        <v>0</v>
      </c>
      <c r="J58" s="132">
        <f t="shared" si="1"/>
        <v>0</v>
      </c>
      <c r="K58" s="77">
        <f t="shared" si="1"/>
        <v>0</v>
      </c>
      <c r="L58" s="119">
        <f t="shared" si="0"/>
        <v>0</v>
      </c>
      <c r="M58" s="168"/>
    </row>
    <row r="59" spans="1:13" s="11" customFormat="1" ht="57" customHeight="1" x14ac:dyDescent="0.25">
      <c r="A59" s="173" t="s">
        <v>162</v>
      </c>
      <c r="B59" s="212" t="s">
        <v>66</v>
      </c>
      <c r="C59" s="261" t="s">
        <v>13</v>
      </c>
      <c r="D59" s="17" t="s">
        <v>47</v>
      </c>
      <c r="E59" s="18">
        <v>1003</v>
      </c>
      <c r="F59" s="56" t="s">
        <v>73</v>
      </c>
      <c r="G59" s="18">
        <v>244</v>
      </c>
      <c r="H59" s="94">
        <v>677.59</v>
      </c>
      <c r="I59" s="133">
        <v>581.54999999999995</v>
      </c>
      <c r="J59" s="133">
        <v>653.88</v>
      </c>
      <c r="K59" s="100">
        <v>635.6</v>
      </c>
      <c r="L59" s="119">
        <f t="shared" si="0"/>
        <v>635.6</v>
      </c>
      <c r="M59" s="174" t="s">
        <v>169</v>
      </c>
    </row>
    <row r="60" spans="1:13" s="11" customFormat="1" ht="39.75" customHeight="1" x14ac:dyDescent="0.25">
      <c r="A60" s="173"/>
      <c r="B60" s="212"/>
      <c r="C60" s="261"/>
      <c r="D60" s="17" t="s">
        <v>47</v>
      </c>
      <c r="E60" s="18">
        <v>1003</v>
      </c>
      <c r="F60" s="56" t="s">
        <v>73</v>
      </c>
      <c r="G60" s="18">
        <v>244</v>
      </c>
      <c r="H60" s="94"/>
      <c r="I60" s="133">
        <v>237.53</v>
      </c>
      <c r="J60" s="133">
        <v>237.53</v>
      </c>
      <c r="K60" s="100">
        <v>237.53</v>
      </c>
      <c r="L60" s="119">
        <f t="shared" si="0"/>
        <v>237.53</v>
      </c>
      <c r="M60" s="175"/>
    </row>
    <row r="61" spans="1:13" s="11" customFormat="1" ht="39.75" customHeight="1" x14ac:dyDescent="0.25">
      <c r="A61" s="173"/>
      <c r="B61" s="212"/>
      <c r="C61" s="261"/>
      <c r="D61" s="17" t="s">
        <v>47</v>
      </c>
      <c r="E61" s="18">
        <v>1003</v>
      </c>
      <c r="F61" s="56" t="s">
        <v>73</v>
      </c>
      <c r="G61" s="18">
        <v>244</v>
      </c>
      <c r="H61" s="94">
        <v>1.05</v>
      </c>
      <c r="I61" s="133">
        <v>0.88</v>
      </c>
      <c r="J61" s="133">
        <v>0.88</v>
      </c>
      <c r="K61" s="100">
        <v>0.88</v>
      </c>
      <c r="L61" s="119">
        <f t="shared" si="0"/>
        <v>0.88</v>
      </c>
      <c r="M61" s="175"/>
    </row>
    <row r="62" spans="1:13" s="11" customFormat="1" ht="41.25" customHeight="1" x14ac:dyDescent="0.25">
      <c r="A62" s="173"/>
      <c r="B62" s="212"/>
      <c r="C62" s="261"/>
      <c r="D62" s="17" t="s">
        <v>47</v>
      </c>
      <c r="E62" s="18">
        <v>1003</v>
      </c>
      <c r="F62" s="56" t="s">
        <v>73</v>
      </c>
      <c r="G62" s="18">
        <v>612</v>
      </c>
      <c r="H62" s="94">
        <v>0</v>
      </c>
      <c r="I62" s="133">
        <v>5994.19</v>
      </c>
      <c r="J62" s="133">
        <v>6090.31</v>
      </c>
      <c r="K62" s="100">
        <v>5968.4</v>
      </c>
      <c r="L62" s="119">
        <f t="shared" si="0"/>
        <v>5968.4</v>
      </c>
      <c r="M62" s="175"/>
    </row>
    <row r="63" spans="1:13" s="11" customFormat="1" ht="34.5" customHeight="1" x14ac:dyDescent="0.25">
      <c r="A63" s="173"/>
      <c r="B63" s="212"/>
      <c r="C63" s="261"/>
      <c r="D63" s="17" t="s">
        <v>47</v>
      </c>
      <c r="E63" s="18">
        <v>1003</v>
      </c>
      <c r="F63" s="56" t="s">
        <v>73</v>
      </c>
      <c r="G63" s="18">
        <v>612</v>
      </c>
      <c r="H63" s="94">
        <v>6211.55</v>
      </c>
      <c r="I63" s="133">
        <v>2448.33</v>
      </c>
      <c r="J63" s="133">
        <f>I63</f>
        <v>2448.33</v>
      </c>
      <c r="K63" s="100">
        <f t="shared" ref="K63:K64" si="2">J63</f>
        <v>2448.33</v>
      </c>
      <c r="L63" s="119">
        <f t="shared" si="0"/>
        <v>2448.33</v>
      </c>
      <c r="M63" s="175"/>
    </row>
    <row r="64" spans="1:13" s="11" customFormat="1" ht="46.5" customHeight="1" x14ac:dyDescent="0.25">
      <c r="A64" s="173"/>
      <c r="B64" s="212"/>
      <c r="C64" s="261"/>
      <c r="D64" s="17" t="s">
        <v>47</v>
      </c>
      <c r="E64" s="18">
        <v>1003</v>
      </c>
      <c r="F64" s="56" t="s">
        <v>73</v>
      </c>
      <c r="G64" s="18">
        <v>612</v>
      </c>
      <c r="H64" s="94">
        <v>8.35</v>
      </c>
      <c r="I64" s="133">
        <v>8.57</v>
      </c>
      <c r="J64" s="133">
        <f>I64</f>
        <v>8.57</v>
      </c>
      <c r="K64" s="100">
        <f t="shared" si="2"/>
        <v>8.57</v>
      </c>
      <c r="L64" s="119">
        <f t="shared" si="0"/>
        <v>8.57</v>
      </c>
      <c r="M64" s="176"/>
    </row>
    <row r="65" spans="1:13" s="11" customFormat="1" ht="76.5" customHeight="1" x14ac:dyDescent="0.25">
      <c r="A65" s="189" t="s">
        <v>90</v>
      </c>
      <c r="B65" s="194" t="s">
        <v>157</v>
      </c>
      <c r="C65" s="192" t="s">
        <v>13</v>
      </c>
      <c r="D65" s="118" t="s">
        <v>47</v>
      </c>
      <c r="E65" s="115">
        <v>1003</v>
      </c>
      <c r="F65" s="56" t="s">
        <v>139</v>
      </c>
      <c r="G65" s="115">
        <v>612</v>
      </c>
      <c r="H65" s="108"/>
      <c r="I65" s="133">
        <v>117.9</v>
      </c>
      <c r="J65" s="133"/>
      <c r="K65" s="100"/>
      <c r="L65" s="119">
        <f t="shared" si="0"/>
        <v>0</v>
      </c>
      <c r="M65" s="174" t="s">
        <v>158</v>
      </c>
    </row>
    <row r="66" spans="1:13" s="11" customFormat="1" ht="77.25" customHeight="1" x14ac:dyDescent="0.25">
      <c r="A66" s="190"/>
      <c r="B66" s="196"/>
      <c r="C66" s="193"/>
      <c r="D66" s="118" t="s">
        <v>47</v>
      </c>
      <c r="E66" s="115">
        <v>1003</v>
      </c>
      <c r="F66" s="56" t="s">
        <v>139</v>
      </c>
      <c r="G66" s="115">
        <v>244</v>
      </c>
      <c r="H66" s="108"/>
      <c r="I66" s="133">
        <v>60</v>
      </c>
      <c r="J66" s="133"/>
      <c r="K66" s="100"/>
      <c r="L66" s="119">
        <f t="shared" si="0"/>
        <v>0</v>
      </c>
      <c r="M66" s="176"/>
    </row>
    <row r="67" spans="1:13" s="11" customFormat="1" ht="46.5" customHeight="1" x14ac:dyDescent="0.25">
      <c r="A67" s="189" t="s">
        <v>132</v>
      </c>
      <c r="B67" s="194" t="s">
        <v>133</v>
      </c>
      <c r="C67" s="192" t="s">
        <v>13</v>
      </c>
      <c r="D67" s="93" t="s">
        <v>47</v>
      </c>
      <c r="E67" s="88">
        <v>1003</v>
      </c>
      <c r="F67" s="53" t="s">
        <v>135</v>
      </c>
      <c r="G67" s="88">
        <v>244</v>
      </c>
      <c r="H67" s="94"/>
      <c r="I67" s="133">
        <v>859.12</v>
      </c>
      <c r="J67" s="133">
        <v>979.12</v>
      </c>
      <c r="K67" s="100">
        <v>979.12</v>
      </c>
      <c r="L67" s="119">
        <f t="shared" si="0"/>
        <v>979.12</v>
      </c>
      <c r="M67" s="174" t="s">
        <v>134</v>
      </c>
    </row>
    <row r="68" spans="1:13" s="11" customFormat="1" ht="46.5" customHeight="1" x14ac:dyDescent="0.25">
      <c r="A68" s="191"/>
      <c r="B68" s="195"/>
      <c r="C68" s="197"/>
      <c r="D68" s="118" t="s">
        <v>47</v>
      </c>
      <c r="E68" s="115">
        <v>1004</v>
      </c>
      <c r="F68" s="53" t="s">
        <v>135</v>
      </c>
      <c r="G68" s="115">
        <v>321</v>
      </c>
      <c r="H68" s="108"/>
      <c r="I68" s="133">
        <v>120</v>
      </c>
      <c r="J68" s="133"/>
      <c r="K68" s="100"/>
      <c r="L68" s="119">
        <f t="shared" si="0"/>
        <v>0</v>
      </c>
      <c r="M68" s="175"/>
    </row>
    <row r="69" spans="1:13" s="11" customFormat="1" ht="46.5" customHeight="1" x14ac:dyDescent="0.25">
      <c r="A69" s="191"/>
      <c r="B69" s="195"/>
      <c r="C69" s="197"/>
      <c r="D69" s="93" t="s">
        <v>47</v>
      </c>
      <c r="E69" s="88">
        <v>1003</v>
      </c>
      <c r="F69" s="53" t="s">
        <v>135</v>
      </c>
      <c r="G69" s="88">
        <v>612</v>
      </c>
      <c r="H69" s="94"/>
      <c r="I69" s="133">
        <v>4069.48</v>
      </c>
      <c r="J69" s="133">
        <v>4069.78</v>
      </c>
      <c r="K69" s="100">
        <v>4069.78</v>
      </c>
      <c r="L69" s="119">
        <f t="shared" si="0"/>
        <v>4069.78</v>
      </c>
      <c r="M69" s="175"/>
    </row>
    <row r="70" spans="1:13" s="11" customFormat="1" ht="46.5" customHeight="1" x14ac:dyDescent="0.25">
      <c r="A70" s="191"/>
      <c r="B70" s="195"/>
      <c r="C70" s="197"/>
      <c r="D70" s="118" t="s">
        <v>47</v>
      </c>
      <c r="E70" s="115">
        <v>1003</v>
      </c>
      <c r="F70" s="53" t="s">
        <v>156</v>
      </c>
      <c r="G70" s="115">
        <v>244</v>
      </c>
      <c r="H70" s="108"/>
      <c r="I70" s="133">
        <v>0.73</v>
      </c>
      <c r="J70" s="133"/>
      <c r="K70" s="100"/>
      <c r="L70" s="119">
        <f t="shared" si="0"/>
        <v>0</v>
      </c>
      <c r="M70" s="175"/>
    </row>
    <row r="71" spans="1:13" s="11" customFormat="1" ht="46.5" customHeight="1" x14ac:dyDescent="0.25">
      <c r="A71" s="191"/>
      <c r="B71" s="195"/>
      <c r="C71" s="197"/>
      <c r="D71" s="118" t="s">
        <v>47</v>
      </c>
      <c r="E71" s="115">
        <v>1004</v>
      </c>
      <c r="F71" s="53" t="s">
        <v>156</v>
      </c>
      <c r="G71" s="115">
        <v>321</v>
      </c>
      <c r="H71" s="108"/>
      <c r="I71" s="133">
        <v>0.5</v>
      </c>
      <c r="J71" s="133"/>
      <c r="K71" s="100"/>
      <c r="L71" s="119">
        <f t="shared" si="0"/>
        <v>0</v>
      </c>
      <c r="M71" s="175"/>
    </row>
    <row r="72" spans="1:13" s="11" customFormat="1" ht="46.5" customHeight="1" x14ac:dyDescent="0.25">
      <c r="A72" s="190"/>
      <c r="B72" s="196"/>
      <c r="C72" s="193"/>
      <c r="D72" s="118" t="s">
        <v>47</v>
      </c>
      <c r="E72" s="115">
        <v>1003</v>
      </c>
      <c r="F72" s="53" t="s">
        <v>156</v>
      </c>
      <c r="G72" s="115">
        <v>612</v>
      </c>
      <c r="H72" s="108"/>
      <c r="I72" s="133">
        <v>4.07</v>
      </c>
      <c r="J72" s="133"/>
      <c r="K72" s="100"/>
      <c r="L72" s="119">
        <f t="shared" si="0"/>
        <v>0</v>
      </c>
      <c r="M72" s="176"/>
    </row>
    <row r="73" spans="1:13" s="11" customFormat="1" ht="145.5" customHeight="1" x14ac:dyDescent="0.25">
      <c r="A73" s="173" t="s">
        <v>163</v>
      </c>
      <c r="B73" s="198" t="s">
        <v>18</v>
      </c>
      <c r="C73" s="259" t="s">
        <v>13</v>
      </c>
      <c r="D73" s="171" t="s">
        <v>47</v>
      </c>
      <c r="E73" s="172" t="s">
        <v>19</v>
      </c>
      <c r="F73" s="171" t="s">
        <v>155</v>
      </c>
      <c r="G73" s="172" t="s">
        <v>20</v>
      </c>
      <c r="H73" s="168">
        <v>248.17</v>
      </c>
      <c r="I73" s="252">
        <v>529</v>
      </c>
      <c r="J73" s="252">
        <v>529</v>
      </c>
      <c r="K73" s="262">
        <v>529</v>
      </c>
      <c r="L73" s="119">
        <f t="shared" si="0"/>
        <v>529</v>
      </c>
      <c r="M73" s="174"/>
    </row>
    <row r="74" spans="1:13" s="11" customFormat="1" ht="129.75" customHeight="1" x14ac:dyDescent="0.25">
      <c r="A74" s="173"/>
      <c r="B74" s="198"/>
      <c r="C74" s="259"/>
      <c r="D74" s="171"/>
      <c r="E74" s="172"/>
      <c r="F74" s="171"/>
      <c r="G74" s="172"/>
      <c r="H74" s="168"/>
      <c r="I74" s="252"/>
      <c r="J74" s="252"/>
      <c r="K74" s="262"/>
      <c r="L74" s="119">
        <f t="shared" si="0"/>
        <v>0</v>
      </c>
      <c r="M74" s="176"/>
    </row>
    <row r="75" spans="1:13" s="11" customFormat="1" x14ac:dyDescent="0.25">
      <c r="A75" s="221" t="s">
        <v>21</v>
      </c>
      <c r="B75" s="221"/>
      <c r="C75" s="67"/>
      <c r="D75" s="68" t="s">
        <v>22</v>
      </c>
      <c r="E75" s="68" t="s">
        <v>22</v>
      </c>
      <c r="F75" s="68" t="s">
        <v>22</v>
      </c>
      <c r="G75" s="69" t="s">
        <v>22</v>
      </c>
      <c r="H75" s="85">
        <f>H12+H13+H14+H15+H20+H21+H22+H24+H25+H26+H30+H32+H33+H34+H35+H36+H54+H56+H57+H59+H61+H63+H64+H73+H37+H19+H16+H17+H31</f>
        <v>109720.83999999998</v>
      </c>
      <c r="I75" s="134">
        <f>I12+I13+I14+I15+I20+I21+I22+I24+I25+I26+I30+I32+I33+I34+I35+I36+I54+I56+I57+I59+I61+I63+I64+I73+I37+I19+I16+I67+I69+I62+I72+I71+I70+I68+I66+I65+I60+I17</f>
        <v>120728.43</v>
      </c>
      <c r="J75" s="134">
        <f>J12+J13+J14+J15+J20+J21+J22+J24+J25+J26+J30+J32+J33+J34+J35+J36+J54+J56+J57+J59+J61+J63+J64+J73+J37+J19+J16+J67+J69+J62+J72+J71+J70+J68+J66+J65+J60+J17</f>
        <v>107391.84000000001</v>
      </c>
      <c r="K75" s="85">
        <f t="shared" ref="K75:L75" si="3">K12+K13+K14+K15+K20+K21+K22+K24+K25+K26+K30+K32+K33+K34+K35+K36+K54+K56+K57+K59+K61+K63+K64+K73+K37+K19+K16+K67+K69+K62+K72+K71+K70+K68+K66+K65+K60+K17</f>
        <v>104251.75000000001</v>
      </c>
      <c r="L75" s="85">
        <f t="shared" si="3"/>
        <v>104251.75000000001</v>
      </c>
      <c r="M75" s="70"/>
    </row>
    <row r="76" spans="1:13" s="11" customFormat="1" ht="31.5" customHeight="1" x14ac:dyDescent="0.25">
      <c r="A76" s="221" t="s">
        <v>98</v>
      </c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</row>
    <row r="77" spans="1:13" s="11" customFormat="1" ht="32.25" customHeight="1" x14ac:dyDescent="0.25">
      <c r="A77" s="211" t="s">
        <v>23</v>
      </c>
      <c r="B77" s="222" t="s">
        <v>24</v>
      </c>
      <c r="C77" s="227" t="s">
        <v>13</v>
      </c>
      <c r="D77" s="17" t="s">
        <v>47</v>
      </c>
      <c r="E77" s="17" t="s">
        <v>49</v>
      </c>
      <c r="F77" s="118" t="s">
        <v>50</v>
      </c>
      <c r="G77" s="18">
        <v>111</v>
      </c>
      <c r="H77" s="98">
        <v>8413.2000000000007</v>
      </c>
      <c r="I77" s="132">
        <v>11520.85</v>
      </c>
      <c r="J77" s="132">
        <v>10576.06</v>
      </c>
      <c r="K77" s="77">
        <f>J77</f>
        <v>10576.06</v>
      </c>
      <c r="L77" s="109">
        <f>K77</f>
        <v>10576.06</v>
      </c>
      <c r="M77" s="168" t="s">
        <v>25</v>
      </c>
    </row>
    <row r="78" spans="1:13" s="11" customFormat="1" ht="18.75" customHeight="1" x14ac:dyDescent="0.25">
      <c r="A78" s="211"/>
      <c r="B78" s="222"/>
      <c r="C78" s="227"/>
      <c r="D78" s="17" t="s">
        <v>47</v>
      </c>
      <c r="E78" s="17" t="s">
        <v>49</v>
      </c>
      <c r="F78" s="118" t="s">
        <v>50</v>
      </c>
      <c r="G78" s="18">
        <v>119</v>
      </c>
      <c r="H78" s="98">
        <v>2524.7800000000002</v>
      </c>
      <c r="I78" s="132">
        <v>3611.43</v>
      </c>
      <c r="J78" s="132">
        <v>3193.97</v>
      </c>
      <c r="K78" s="77">
        <f t="shared" ref="K78:L93" si="4">J78</f>
        <v>3193.97</v>
      </c>
      <c r="L78" s="122">
        <f t="shared" si="4"/>
        <v>3193.97</v>
      </c>
      <c r="M78" s="168"/>
    </row>
    <row r="79" spans="1:13" s="11" customFormat="1" x14ac:dyDescent="0.25">
      <c r="A79" s="211"/>
      <c r="B79" s="222"/>
      <c r="C79" s="227"/>
      <c r="D79" s="17" t="s">
        <v>47</v>
      </c>
      <c r="E79" s="17" t="s">
        <v>49</v>
      </c>
      <c r="F79" s="118" t="s">
        <v>51</v>
      </c>
      <c r="G79" s="18">
        <v>611</v>
      </c>
      <c r="H79" s="98">
        <v>39081.550000000003</v>
      </c>
      <c r="I79" s="132">
        <v>46100.53</v>
      </c>
      <c r="J79" s="132">
        <v>28286.07</v>
      </c>
      <c r="K79" s="77">
        <v>30052.44</v>
      </c>
      <c r="L79" s="122">
        <f t="shared" si="4"/>
        <v>30052.44</v>
      </c>
      <c r="M79" s="168"/>
    </row>
    <row r="80" spans="1:13" s="11" customFormat="1" x14ac:dyDescent="0.25">
      <c r="A80" s="211"/>
      <c r="B80" s="222"/>
      <c r="C80" s="227"/>
      <c r="D80" s="17" t="s">
        <v>47</v>
      </c>
      <c r="E80" s="17" t="s">
        <v>49</v>
      </c>
      <c r="F80" s="118" t="s">
        <v>51</v>
      </c>
      <c r="G80" s="18">
        <v>612</v>
      </c>
      <c r="H80" s="98">
        <v>185.27</v>
      </c>
      <c r="I80" s="132"/>
      <c r="J80" s="132"/>
      <c r="K80" s="77"/>
      <c r="L80" s="122">
        <f t="shared" si="4"/>
        <v>0</v>
      </c>
      <c r="M80" s="168"/>
    </row>
    <row r="81" spans="1:13" s="11" customFormat="1" x14ac:dyDescent="0.25">
      <c r="A81" s="211"/>
      <c r="B81" s="222"/>
      <c r="C81" s="227"/>
      <c r="D81" s="17" t="s">
        <v>47</v>
      </c>
      <c r="E81" s="17" t="s">
        <v>49</v>
      </c>
      <c r="F81" s="118" t="s">
        <v>94</v>
      </c>
      <c r="G81" s="18">
        <v>611</v>
      </c>
      <c r="H81" s="98">
        <v>17433.64</v>
      </c>
      <c r="I81" s="132">
        <v>16676.080000000002</v>
      </c>
      <c r="J81" s="132">
        <v>16676.080000000002</v>
      </c>
      <c r="K81" s="77">
        <v>16676.080000000002</v>
      </c>
      <c r="L81" s="122">
        <f t="shared" si="4"/>
        <v>16676.080000000002</v>
      </c>
      <c r="M81" s="168"/>
    </row>
    <row r="82" spans="1:13" s="11" customFormat="1" x14ac:dyDescent="0.25">
      <c r="A82" s="211"/>
      <c r="B82" s="222"/>
      <c r="C82" s="227"/>
      <c r="D82" s="17" t="s">
        <v>47</v>
      </c>
      <c r="E82" s="17" t="s">
        <v>49</v>
      </c>
      <c r="F82" s="118" t="s">
        <v>94</v>
      </c>
      <c r="G82" s="18">
        <v>111</v>
      </c>
      <c r="H82" s="98">
        <v>11905.05</v>
      </c>
      <c r="I82" s="132">
        <v>11230.32</v>
      </c>
      <c r="J82" s="132">
        <v>11079.04</v>
      </c>
      <c r="K82" s="77">
        <f>J82</f>
        <v>11079.04</v>
      </c>
      <c r="L82" s="122">
        <f t="shared" si="4"/>
        <v>11079.04</v>
      </c>
      <c r="M82" s="168"/>
    </row>
    <row r="83" spans="1:13" s="11" customFormat="1" x14ac:dyDescent="0.25">
      <c r="A83" s="211"/>
      <c r="B83" s="222"/>
      <c r="C83" s="227"/>
      <c r="D83" s="17" t="s">
        <v>47</v>
      </c>
      <c r="E83" s="17" t="s">
        <v>49</v>
      </c>
      <c r="F83" s="118" t="s">
        <v>94</v>
      </c>
      <c r="G83" s="18">
        <v>119</v>
      </c>
      <c r="H83" s="98">
        <v>3593.74</v>
      </c>
      <c r="I83" s="132">
        <v>3407.87</v>
      </c>
      <c r="J83" s="132">
        <v>3345.87</v>
      </c>
      <c r="K83" s="77">
        <f t="shared" ref="K83" si="5">J83</f>
        <v>3345.87</v>
      </c>
      <c r="L83" s="122">
        <f t="shared" si="4"/>
        <v>3345.87</v>
      </c>
      <c r="M83" s="168"/>
    </row>
    <row r="84" spans="1:13" s="11" customFormat="1" x14ac:dyDescent="0.25">
      <c r="A84" s="211"/>
      <c r="B84" s="222"/>
      <c r="C84" s="227"/>
      <c r="D84" s="17" t="s">
        <v>47</v>
      </c>
      <c r="E84" s="17" t="s">
        <v>49</v>
      </c>
      <c r="F84" s="118" t="s">
        <v>50</v>
      </c>
      <c r="G84" s="18">
        <v>244</v>
      </c>
      <c r="H84" s="98">
        <v>8527.16</v>
      </c>
      <c r="I84" s="132">
        <v>7867.04</v>
      </c>
      <c r="J84" s="132">
        <v>2531.73</v>
      </c>
      <c r="K84" s="77">
        <v>2531.73</v>
      </c>
      <c r="L84" s="122">
        <f t="shared" si="4"/>
        <v>2531.73</v>
      </c>
      <c r="M84" s="168"/>
    </row>
    <row r="85" spans="1:13" s="11" customFormat="1" x14ac:dyDescent="0.25">
      <c r="A85" s="211"/>
      <c r="B85" s="222"/>
      <c r="C85" s="227"/>
      <c r="D85" s="17" t="s">
        <v>47</v>
      </c>
      <c r="E85" s="17" t="s">
        <v>49</v>
      </c>
      <c r="F85" s="118" t="s">
        <v>50</v>
      </c>
      <c r="G85" s="18">
        <v>247</v>
      </c>
      <c r="H85" s="98">
        <v>2928.08</v>
      </c>
      <c r="I85" s="132">
        <v>2224.85</v>
      </c>
      <c r="J85" s="132">
        <v>3489.61</v>
      </c>
      <c r="K85" s="77">
        <v>3489.61</v>
      </c>
      <c r="L85" s="122">
        <f t="shared" si="4"/>
        <v>3489.61</v>
      </c>
      <c r="M85" s="168"/>
    </row>
    <row r="86" spans="1:13" s="11" customFormat="1" x14ac:dyDescent="0.25">
      <c r="A86" s="211"/>
      <c r="B86" s="222"/>
      <c r="C86" s="227"/>
      <c r="D86" s="17" t="s">
        <v>47</v>
      </c>
      <c r="E86" s="17" t="s">
        <v>49</v>
      </c>
      <c r="F86" s="118" t="s">
        <v>50</v>
      </c>
      <c r="G86" s="18">
        <v>611</v>
      </c>
      <c r="H86" s="98"/>
      <c r="I86" s="132"/>
      <c r="J86" s="132"/>
      <c r="K86" s="77"/>
      <c r="L86" s="122">
        <f t="shared" si="4"/>
        <v>0</v>
      </c>
      <c r="M86" s="168"/>
    </row>
    <row r="87" spans="1:13" s="11" customFormat="1" x14ac:dyDescent="0.25">
      <c r="A87" s="211"/>
      <c r="B87" s="222"/>
      <c r="C87" s="227"/>
      <c r="D87" s="17" t="s">
        <v>47</v>
      </c>
      <c r="E87" s="17" t="s">
        <v>49</v>
      </c>
      <c r="F87" s="118" t="s">
        <v>50</v>
      </c>
      <c r="G87" s="18">
        <v>113</v>
      </c>
      <c r="H87" s="98"/>
      <c r="I87" s="132"/>
      <c r="J87" s="132"/>
      <c r="K87" s="77"/>
      <c r="L87" s="122">
        <f t="shared" si="4"/>
        <v>0</v>
      </c>
      <c r="M87" s="168"/>
    </row>
    <row r="88" spans="1:13" s="11" customFormat="1" x14ac:dyDescent="0.25">
      <c r="A88" s="211"/>
      <c r="B88" s="222"/>
      <c r="C88" s="227"/>
      <c r="D88" s="17" t="s">
        <v>47</v>
      </c>
      <c r="E88" s="17" t="s">
        <v>49</v>
      </c>
      <c r="F88" s="118" t="s">
        <v>50</v>
      </c>
      <c r="G88" s="18">
        <v>831</v>
      </c>
      <c r="H88" s="98">
        <v>4.17</v>
      </c>
      <c r="I88" s="132"/>
      <c r="J88" s="132"/>
      <c r="K88" s="77"/>
      <c r="L88" s="122">
        <f t="shared" si="4"/>
        <v>0</v>
      </c>
      <c r="M88" s="168"/>
    </row>
    <row r="89" spans="1:13" s="11" customFormat="1" x14ac:dyDescent="0.25">
      <c r="A89" s="211"/>
      <c r="B89" s="222"/>
      <c r="C89" s="227"/>
      <c r="D89" s="17" t="s">
        <v>47</v>
      </c>
      <c r="E89" s="17" t="s">
        <v>49</v>
      </c>
      <c r="F89" s="118" t="s">
        <v>50</v>
      </c>
      <c r="G89" s="18">
        <v>852</v>
      </c>
      <c r="H89" s="98"/>
      <c r="I89" s="132"/>
      <c r="J89" s="132"/>
      <c r="K89" s="77"/>
      <c r="L89" s="122">
        <f t="shared" si="4"/>
        <v>0</v>
      </c>
      <c r="M89" s="168"/>
    </row>
    <row r="90" spans="1:13" s="11" customFormat="1" x14ac:dyDescent="0.25">
      <c r="A90" s="211"/>
      <c r="B90" s="222"/>
      <c r="C90" s="227"/>
      <c r="D90" s="17" t="s">
        <v>47</v>
      </c>
      <c r="E90" s="17" t="s">
        <v>49</v>
      </c>
      <c r="F90" s="118" t="s">
        <v>50</v>
      </c>
      <c r="G90" s="18">
        <v>853</v>
      </c>
      <c r="H90" s="98"/>
      <c r="I90" s="132">
        <v>7.47</v>
      </c>
      <c r="J90" s="132"/>
      <c r="K90" s="77"/>
      <c r="L90" s="122">
        <f t="shared" si="4"/>
        <v>0</v>
      </c>
      <c r="M90" s="168"/>
    </row>
    <row r="91" spans="1:13" s="11" customFormat="1" ht="58.5" hidden="1" customHeight="1" x14ac:dyDescent="0.25">
      <c r="A91" s="114" t="s">
        <v>26</v>
      </c>
      <c r="B91" s="54" t="s">
        <v>27</v>
      </c>
      <c r="C91" s="55" t="s">
        <v>13</v>
      </c>
      <c r="D91" s="18"/>
      <c r="E91" s="18"/>
      <c r="F91" s="18"/>
      <c r="G91" s="18"/>
      <c r="H91" s="108"/>
      <c r="I91" s="132" t="e">
        <f>#REF!</f>
        <v>#REF!</v>
      </c>
      <c r="J91" s="132" t="e">
        <f>#REF!</f>
        <v>#REF!</v>
      </c>
      <c r="K91" s="77" t="e">
        <f>#REF!</f>
        <v>#REF!</v>
      </c>
      <c r="L91" s="122" t="e">
        <f t="shared" si="4"/>
        <v>#REF!</v>
      </c>
      <c r="M91" s="10" t="s">
        <v>28</v>
      </c>
    </row>
    <row r="92" spans="1:13" s="11" customFormat="1" ht="15.75" customHeight="1" x14ac:dyDescent="0.25">
      <c r="A92" s="213" t="s">
        <v>29</v>
      </c>
      <c r="B92" s="168" t="s">
        <v>30</v>
      </c>
      <c r="C92" s="216" t="s">
        <v>13</v>
      </c>
      <c r="D92" s="17" t="s">
        <v>47</v>
      </c>
      <c r="E92" s="17" t="s">
        <v>49</v>
      </c>
      <c r="F92" s="17" t="s">
        <v>52</v>
      </c>
      <c r="G92" s="18">
        <v>111</v>
      </c>
      <c r="H92" s="98">
        <v>32516.26</v>
      </c>
      <c r="I92" s="132">
        <v>36081.51</v>
      </c>
      <c r="J92" s="132">
        <v>33101.08</v>
      </c>
      <c r="K92" s="77">
        <f>J92</f>
        <v>33101.08</v>
      </c>
      <c r="L92" s="122">
        <f t="shared" si="4"/>
        <v>33101.08</v>
      </c>
      <c r="M92" s="168" t="s">
        <v>31</v>
      </c>
    </row>
    <row r="93" spans="1:13" s="11" customFormat="1" ht="15.75" customHeight="1" x14ac:dyDescent="0.25">
      <c r="A93" s="214"/>
      <c r="B93" s="168"/>
      <c r="C93" s="217"/>
      <c r="D93" s="17" t="s">
        <v>47</v>
      </c>
      <c r="E93" s="17" t="s">
        <v>56</v>
      </c>
      <c r="F93" s="17" t="s">
        <v>52</v>
      </c>
      <c r="G93" s="18">
        <v>111</v>
      </c>
      <c r="H93" s="98">
        <v>2682.94</v>
      </c>
      <c r="I93" s="132">
        <v>3775.7</v>
      </c>
      <c r="J93" s="132">
        <v>2105.2399999999998</v>
      </c>
      <c r="K93" s="77">
        <f t="shared" ref="J93:K104" si="6">J93</f>
        <v>2105.2399999999998</v>
      </c>
      <c r="L93" s="122">
        <f t="shared" si="4"/>
        <v>2105.2399999999998</v>
      </c>
      <c r="M93" s="168"/>
    </row>
    <row r="94" spans="1:13" s="11" customFormat="1" x14ac:dyDescent="0.25">
      <c r="A94" s="214"/>
      <c r="B94" s="168"/>
      <c r="C94" s="217"/>
      <c r="D94" s="17" t="s">
        <v>47</v>
      </c>
      <c r="E94" s="17" t="s">
        <v>49</v>
      </c>
      <c r="F94" s="17" t="s">
        <v>52</v>
      </c>
      <c r="G94" s="18">
        <v>119</v>
      </c>
      <c r="H94" s="98">
        <v>9813.94</v>
      </c>
      <c r="I94" s="132">
        <v>10896.62</v>
      </c>
      <c r="J94" s="132">
        <v>9996.5300000000007</v>
      </c>
      <c r="K94" s="77">
        <v>9996.5300000000007</v>
      </c>
      <c r="L94" s="122">
        <f t="shared" ref="L94:L107" si="7">K94</f>
        <v>9996.5300000000007</v>
      </c>
      <c r="M94" s="168"/>
    </row>
    <row r="95" spans="1:13" s="11" customFormat="1" x14ac:dyDescent="0.25">
      <c r="A95" s="214"/>
      <c r="B95" s="168"/>
      <c r="C95" s="217"/>
      <c r="D95" s="17" t="s">
        <v>47</v>
      </c>
      <c r="E95" s="17" t="s">
        <v>56</v>
      </c>
      <c r="F95" s="17" t="s">
        <v>52</v>
      </c>
      <c r="G95" s="18">
        <v>119</v>
      </c>
      <c r="H95" s="98">
        <v>806.11</v>
      </c>
      <c r="I95" s="132">
        <v>1139.96</v>
      </c>
      <c r="J95" s="132"/>
      <c r="K95" s="77"/>
      <c r="L95" s="122">
        <f t="shared" si="7"/>
        <v>0</v>
      </c>
      <c r="M95" s="168"/>
    </row>
    <row r="96" spans="1:13" s="11" customFormat="1" x14ac:dyDescent="0.25">
      <c r="A96" s="214"/>
      <c r="B96" s="168"/>
      <c r="C96" s="217"/>
      <c r="D96" s="17" t="s">
        <v>47</v>
      </c>
      <c r="E96" s="17" t="s">
        <v>49</v>
      </c>
      <c r="F96" s="17" t="s">
        <v>52</v>
      </c>
      <c r="G96" s="18">
        <v>244</v>
      </c>
      <c r="H96" s="98">
        <v>2221.16</v>
      </c>
      <c r="I96" s="132">
        <v>2099.4899999999998</v>
      </c>
      <c r="J96" s="132">
        <f t="shared" si="6"/>
        <v>2099.4899999999998</v>
      </c>
      <c r="K96" s="77">
        <f t="shared" si="6"/>
        <v>2099.4899999999998</v>
      </c>
      <c r="L96" s="122">
        <f t="shared" si="7"/>
        <v>2099.4899999999998</v>
      </c>
      <c r="M96" s="168"/>
    </row>
    <row r="97" spans="1:13" s="11" customFormat="1" x14ac:dyDescent="0.25">
      <c r="A97" s="214"/>
      <c r="B97" s="168"/>
      <c r="C97" s="217"/>
      <c r="D97" s="17" t="s">
        <v>47</v>
      </c>
      <c r="E97" s="17" t="s">
        <v>49</v>
      </c>
      <c r="F97" s="17" t="s">
        <v>52</v>
      </c>
      <c r="G97" s="18">
        <v>611</v>
      </c>
      <c r="H97" s="98">
        <v>104685.15</v>
      </c>
      <c r="I97" s="132">
        <v>108951.84</v>
      </c>
      <c r="J97" s="155">
        <v>96414</v>
      </c>
      <c r="K97" s="16">
        <v>96414</v>
      </c>
      <c r="L97" s="16">
        <f t="shared" si="7"/>
        <v>96414</v>
      </c>
      <c r="M97" s="168"/>
    </row>
    <row r="98" spans="1:13" s="11" customFormat="1" x14ac:dyDescent="0.25">
      <c r="A98" s="214"/>
      <c r="B98" s="168"/>
      <c r="C98" s="217"/>
      <c r="D98" s="17" t="s">
        <v>47</v>
      </c>
      <c r="E98" s="17" t="s">
        <v>56</v>
      </c>
      <c r="F98" s="17" t="s">
        <v>52</v>
      </c>
      <c r="G98" s="18">
        <v>614</v>
      </c>
      <c r="H98" s="98">
        <v>14088.85</v>
      </c>
      <c r="I98" s="132">
        <v>12856.24</v>
      </c>
      <c r="J98" s="132">
        <v>11967.95</v>
      </c>
      <c r="K98" s="77">
        <f t="shared" si="6"/>
        <v>11967.95</v>
      </c>
      <c r="L98" s="122">
        <f t="shared" si="7"/>
        <v>11967.95</v>
      </c>
      <c r="M98" s="168"/>
    </row>
    <row r="99" spans="1:13" s="11" customFormat="1" x14ac:dyDescent="0.25">
      <c r="A99" s="214"/>
      <c r="B99" s="168"/>
      <c r="C99" s="217"/>
      <c r="D99" s="17" t="s">
        <v>47</v>
      </c>
      <c r="E99" s="17" t="s">
        <v>49</v>
      </c>
      <c r="F99" s="17" t="s">
        <v>52</v>
      </c>
      <c r="G99" s="18">
        <v>612</v>
      </c>
      <c r="H99" s="98">
        <v>7241.11</v>
      </c>
      <c r="I99" s="132">
        <v>6533.13</v>
      </c>
      <c r="J99" s="132">
        <v>5358.22</v>
      </c>
      <c r="K99" s="77">
        <f t="shared" si="6"/>
        <v>5358.22</v>
      </c>
      <c r="L99" s="122">
        <f t="shared" si="7"/>
        <v>5358.22</v>
      </c>
      <c r="M99" s="168"/>
    </row>
    <row r="100" spans="1:13" s="11" customFormat="1" x14ac:dyDescent="0.25">
      <c r="A100" s="214"/>
      <c r="B100" s="168"/>
      <c r="C100" s="217"/>
      <c r="D100" s="17" t="s">
        <v>47</v>
      </c>
      <c r="E100" s="17" t="s">
        <v>49</v>
      </c>
      <c r="F100" s="17" t="s">
        <v>145</v>
      </c>
      <c r="G100" s="18">
        <v>111</v>
      </c>
      <c r="H100" s="98">
        <v>7775.44</v>
      </c>
      <c r="I100" s="132">
        <v>8016.32</v>
      </c>
      <c r="J100" s="132">
        <v>7558.68</v>
      </c>
      <c r="K100" s="77">
        <f t="shared" si="6"/>
        <v>7558.68</v>
      </c>
      <c r="L100" s="122">
        <f t="shared" si="7"/>
        <v>7558.68</v>
      </c>
      <c r="M100" s="168"/>
    </row>
    <row r="101" spans="1:13" s="11" customFormat="1" x14ac:dyDescent="0.25">
      <c r="A101" s="214"/>
      <c r="B101" s="168"/>
      <c r="C101" s="217"/>
      <c r="D101" s="17" t="s">
        <v>47</v>
      </c>
      <c r="E101" s="17" t="s">
        <v>49</v>
      </c>
      <c r="F101" s="17" t="s">
        <v>145</v>
      </c>
      <c r="G101" s="18">
        <v>119</v>
      </c>
      <c r="H101" s="98">
        <v>2376.17</v>
      </c>
      <c r="I101" s="132">
        <v>2420.9299999999998</v>
      </c>
      <c r="J101" s="132">
        <v>2282.7199999999998</v>
      </c>
      <c r="K101" s="77">
        <f t="shared" si="6"/>
        <v>2282.7199999999998</v>
      </c>
      <c r="L101" s="122">
        <f t="shared" si="7"/>
        <v>2282.7199999999998</v>
      </c>
      <c r="M101" s="168"/>
    </row>
    <row r="102" spans="1:13" s="11" customFormat="1" x14ac:dyDescent="0.25">
      <c r="A102" s="214"/>
      <c r="B102" s="168"/>
      <c r="C102" s="217"/>
      <c r="D102" s="17" t="s">
        <v>47</v>
      </c>
      <c r="E102" s="17" t="s">
        <v>49</v>
      </c>
      <c r="F102" s="17" t="s">
        <v>145</v>
      </c>
      <c r="G102" s="18">
        <v>244</v>
      </c>
      <c r="H102" s="98">
        <v>144.1</v>
      </c>
      <c r="I102" s="132">
        <v>136</v>
      </c>
      <c r="J102" s="132">
        <f t="shared" si="6"/>
        <v>136</v>
      </c>
      <c r="K102" s="77">
        <f t="shared" si="6"/>
        <v>136</v>
      </c>
      <c r="L102" s="122">
        <f t="shared" si="7"/>
        <v>136</v>
      </c>
      <c r="M102" s="168"/>
    </row>
    <row r="103" spans="1:13" s="11" customFormat="1" x14ac:dyDescent="0.25">
      <c r="A103" s="214"/>
      <c r="B103" s="168"/>
      <c r="C103" s="217"/>
      <c r="D103" s="17" t="s">
        <v>47</v>
      </c>
      <c r="E103" s="17" t="s">
        <v>49</v>
      </c>
      <c r="F103" s="17" t="s">
        <v>145</v>
      </c>
      <c r="G103" s="18">
        <v>611</v>
      </c>
      <c r="H103" s="98">
        <v>26045.82</v>
      </c>
      <c r="I103" s="132">
        <v>26958.05</v>
      </c>
      <c r="J103" s="132">
        <v>26383.599999999999</v>
      </c>
      <c r="K103" s="77">
        <f t="shared" si="6"/>
        <v>26383.599999999999</v>
      </c>
      <c r="L103" s="122">
        <f t="shared" si="7"/>
        <v>26383.599999999999</v>
      </c>
      <c r="M103" s="168"/>
    </row>
    <row r="104" spans="1:13" s="11" customFormat="1" x14ac:dyDescent="0.25">
      <c r="A104" s="215"/>
      <c r="B104" s="168"/>
      <c r="C104" s="218"/>
      <c r="D104" s="17" t="s">
        <v>47</v>
      </c>
      <c r="E104" s="17" t="s">
        <v>49</v>
      </c>
      <c r="F104" s="17" t="s">
        <v>145</v>
      </c>
      <c r="G104" s="18">
        <v>612</v>
      </c>
      <c r="H104" s="98"/>
      <c r="I104" s="132">
        <v>50</v>
      </c>
      <c r="J104" s="132">
        <f t="shared" si="6"/>
        <v>50</v>
      </c>
      <c r="K104" s="77">
        <f t="shared" si="6"/>
        <v>50</v>
      </c>
      <c r="L104" s="122">
        <f t="shared" si="7"/>
        <v>50</v>
      </c>
      <c r="M104" s="12"/>
    </row>
    <row r="105" spans="1:13" s="11" customFormat="1" ht="33" customHeight="1" x14ac:dyDescent="0.25">
      <c r="A105" s="211" t="s">
        <v>32</v>
      </c>
      <c r="B105" s="222" t="s">
        <v>67</v>
      </c>
      <c r="C105" s="268" t="s">
        <v>13</v>
      </c>
      <c r="D105" s="17" t="s">
        <v>47</v>
      </c>
      <c r="E105" s="17" t="s">
        <v>49</v>
      </c>
      <c r="F105" s="17" t="s">
        <v>143</v>
      </c>
      <c r="G105" s="18">
        <v>111</v>
      </c>
      <c r="H105" s="94">
        <v>3143.29</v>
      </c>
      <c r="I105" s="132">
        <v>5065.93</v>
      </c>
      <c r="J105" s="132"/>
      <c r="K105" s="77"/>
      <c r="L105" s="122">
        <f t="shared" si="7"/>
        <v>0</v>
      </c>
      <c r="M105" s="260" t="s">
        <v>31</v>
      </c>
    </row>
    <row r="106" spans="1:13" s="11" customFormat="1" ht="18.75" customHeight="1" x14ac:dyDescent="0.25">
      <c r="A106" s="211"/>
      <c r="B106" s="222"/>
      <c r="C106" s="268"/>
      <c r="D106" s="17" t="s">
        <v>47</v>
      </c>
      <c r="E106" s="17" t="s">
        <v>49</v>
      </c>
      <c r="F106" s="17" t="s">
        <v>143</v>
      </c>
      <c r="G106" s="18">
        <v>119</v>
      </c>
      <c r="H106" s="94">
        <v>947.43</v>
      </c>
      <c r="I106" s="132">
        <v>1526.91</v>
      </c>
      <c r="J106" s="132"/>
      <c r="K106" s="77"/>
      <c r="L106" s="122">
        <f t="shared" si="7"/>
        <v>0</v>
      </c>
      <c r="M106" s="260"/>
    </row>
    <row r="107" spans="1:13" s="11" customFormat="1" ht="146.25" customHeight="1" x14ac:dyDescent="0.25">
      <c r="A107" s="211"/>
      <c r="B107" s="222"/>
      <c r="C107" s="268"/>
      <c r="D107" s="17" t="s">
        <v>47</v>
      </c>
      <c r="E107" s="17" t="s">
        <v>49</v>
      </c>
      <c r="F107" s="17" t="s">
        <v>143</v>
      </c>
      <c r="G107" s="18">
        <v>611</v>
      </c>
      <c r="H107" s="94">
        <v>10841.13</v>
      </c>
      <c r="I107" s="132">
        <v>21245.16</v>
      </c>
      <c r="J107" s="132"/>
      <c r="K107" s="77"/>
      <c r="L107" s="122">
        <f t="shared" si="7"/>
        <v>0</v>
      </c>
      <c r="M107" s="260"/>
    </row>
    <row r="108" spans="1:13" s="11" customFormat="1" x14ac:dyDescent="0.25">
      <c r="A108" s="169" t="s">
        <v>33</v>
      </c>
      <c r="B108" s="169"/>
      <c r="C108" s="59"/>
      <c r="D108" s="60" t="s">
        <v>22</v>
      </c>
      <c r="E108" s="60" t="s">
        <v>22</v>
      </c>
      <c r="F108" s="60" t="s">
        <v>22</v>
      </c>
      <c r="G108" s="61" t="s">
        <v>22</v>
      </c>
      <c r="H108" s="50">
        <f>H103+H102+H101+H100+H99+H98+H97+H96+H95+H94+H93+H92+H85+H84+H83+H82+H80+H79+H78+H77+H104+H81+H105+H106+H107+H88</f>
        <v>319925.53999999998</v>
      </c>
      <c r="I108" s="135">
        <f>I103+I102+I101+I100+I99+I98+I97+I96+I95+I94+I93+I92+I85+I84+I83+I82+I80+I79+I78+I77+I104+I81+I105+I106+I107+I88+I86+I90</f>
        <v>350400.22999999992</v>
      </c>
      <c r="J108" s="135">
        <f t="shared" ref="J108:L108" si="8">J103+J102+J101+J100+J99+J98+J97+J96+J95+J94+J93+J92+J85+J84+J83+J82+J80+J79+J78+J77+J104+J81+J105+J106+J107+J88+J86+J90</f>
        <v>276631.93999999994</v>
      </c>
      <c r="K108" s="50">
        <f t="shared" si="8"/>
        <v>278398.30999999994</v>
      </c>
      <c r="L108" s="50">
        <f t="shared" si="8"/>
        <v>278398.30999999994</v>
      </c>
      <c r="M108" s="62"/>
    </row>
    <row r="109" spans="1:13" s="11" customFormat="1" x14ac:dyDescent="0.25">
      <c r="A109" s="169" t="s">
        <v>99</v>
      </c>
      <c r="B109" s="169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</row>
    <row r="110" spans="1:13" s="11" customFormat="1" x14ac:dyDescent="0.25">
      <c r="A110" s="169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</row>
    <row r="111" spans="1:13" s="11" customFormat="1" ht="175.5" customHeight="1" x14ac:dyDescent="0.25">
      <c r="A111" s="180" t="s">
        <v>34</v>
      </c>
      <c r="B111" s="228" t="s">
        <v>116</v>
      </c>
      <c r="C111" s="183" t="s">
        <v>13</v>
      </c>
      <c r="D111" s="76" t="s">
        <v>47</v>
      </c>
      <c r="E111" s="76" t="s">
        <v>49</v>
      </c>
      <c r="F111" s="76" t="s">
        <v>117</v>
      </c>
      <c r="G111" s="76" t="s">
        <v>72</v>
      </c>
      <c r="H111" s="50">
        <v>383.35</v>
      </c>
      <c r="I111" s="120">
        <v>1676.27</v>
      </c>
      <c r="J111" s="121"/>
      <c r="K111" s="79"/>
      <c r="L111" s="117">
        <f>K111</f>
        <v>0</v>
      </c>
      <c r="M111" s="52" t="s">
        <v>118</v>
      </c>
    </row>
    <row r="112" spans="1:13" s="11" customFormat="1" ht="33.75" customHeight="1" x14ac:dyDescent="0.25">
      <c r="A112" s="181"/>
      <c r="B112" s="229"/>
      <c r="C112" s="184"/>
      <c r="D112" s="76" t="s">
        <v>47</v>
      </c>
      <c r="E112" s="76" t="s">
        <v>49</v>
      </c>
      <c r="F112" s="76" t="s">
        <v>117</v>
      </c>
      <c r="G112" s="76" t="s">
        <v>141</v>
      </c>
      <c r="H112" s="50"/>
      <c r="I112" s="120">
        <v>323.22000000000003</v>
      </c>
      <c r="J112" s="121"/>
      <c r="K112" s="117"/>
      <c r="L112" s="123">
        <f t="shared" ref="L112:L123" si="9">K112</f>
        <v>0</v>
      </c>
      <c r="M112" s="112"/>
    </row>
    <row r="113" spans="1:13" s="11" customFormat="1" ht="35.25" customHeight="1" x14ac:dyDescent="0.25">
      <c r="A113" s="181"/>
      <c r="B113" s="230"/>
      <c r="C113" s="185"/>
      <c r="D113" s="76" t="s">
        <v>47</v>
      </c>
      <c r="E113" s="76" t="s">
        <v>49</v>
      </c>
      <c r="F113" s="76" t="s">
        <v>117</v>
      </c>
      <c r="G113" s="76" t="s">
        <v>142</v>
      </c>
      <c r="H113" s="50"/>
      <c r="I113" s="120">
        <v>97.2</v>
      </c>
      <c r="J113" s="121"/>
      <c r="K113" s="117"/>
      <c r="L113" s="123">
        <f t="shared" si="9"/>
        <v>0</v>
      </c>
      <c r="M113" s="112"/>
    </row>
    <row r="114" spans="1:13" s="11" customFormat="1" ht="40.5" customHeight="1" x14ac:dyDescent="0.25">
      <c r="A114" s="181"/>
      <c r="B114" s="228"/>
      <c r="C114" s="183" t="s">
        <v>13</v>
      </c>
      <c r="D114" s="76" t="s">
        <v>47</v>
      </c>
      <c r="E114" s="76" t="s">
        <v>49</v>
      </c>
      <c r="F114" s="76" t="s">
        <v>140</v>
      </c>
      <c r="G114" s="76" t="s">
        <v>141</v>
      </c>
      <c r="H114" s="50"/>
      <c r="I114" s="120">
        <v>29.85</v>
      </c>
      <c r="J114" s="121"/>
      <c r="K114" s="117"/>
      <c r="L114" s="123">
        <f t="shared" si="9"/>
        <v>0</v>
      </c>
      <c r="M114" s="112"/>
    </row>
    <row r="115" spans="1:13" s="11" customFormat="1" ht="44.25" customHeight="1" x14ac:dyDescent="0.25">
      <c r="A115" s="181"/>
      <c r="B115" s="229"/>
      <c r="C115" s="184"/>
      <c r="D115" s="76" t="s">
        <v>47</v>
      </c>
      <c r="E115" s="76" t="s">
        <v>49</v>
      </c>
      <c r="F115" s="76" t="s">
        <v>140</v>
      </c>
      <c r="G115" s="76" t="s">
        <v>142</v>
      </c>
      <c r="H115" s="50"/>
      <c r="I115" s="120">
        <v>9.01</v>
      </c>
      <c r="J115" s="121"/>
      <c r="K115" s="117"/>
      <c r="L115" s="123">
        <f t="shared" si="9"/>
        <v>0</v>
      </c>
      <c r="M115" s="112"/>
    </row>
    <row r="116" spans="1:13" s="11" customFormat="1" ht="52.5" customHeight="1" x14ac:dyDescent="0.25">
      <c r="A116" s="182"/>
      <c r="B116" s="230"/>
      <c r="C116" s="185"/>
      <c r="D116" s="76" t="s">
        <v>47</v>
      </c>
      <c r="E116" s="76" t="s">
        <v>49</v>
      </c>
      <c r="F116" s="76" t="s">
        <v>140</v>
      </c>
      <c r="G116" s="76" t="s">
        <v>72</v>
      </c>
      <c r="H116" s="50"/>
      <c r="I116" s="120">
        <v>155.44</v>
      </c>
      <c r="J116" s="121"/>
      <c r="K116" s="117"/>
      <c r="L116" s="123">
        <f t="shared" si="9"/>
        <v>0</v>
      </c>
      <c r="M116" s="112"/>
    </row>
    <row r="117" spans="1:13" s="11" customFormat="1" ht="34.5" customHeight="1" x14ac:dyDescent="0.25">
      <c r="A117" s="177" t="s">
        <v>86</v>
      </c>
      <c r="B117" s="180" t="s">
        <v>85</v>
      </c>
      <c r="C117" s="183" t="s">
        <v>13</v>
      </c>
      <c r="D117" s="186" t="s">
        <v>47</v>
      </c>
      <c r="E117" s="186" t="s">
        <v>56</v>
      </c>
      <c r="F117" s="186" t="s">
        <v>83</v>
      </c>
      <c r="G117" s="51" t="s">
        <v>123</v>
      </c>
      <c r="H117" s="50">
        <v>2532.7399999999998</v>
      </c>
      <c r="I117" s="120">
        <v>3508.7</v>
      </c>
      <c r="J117" s="121">
        <v>1893.56</v>
      </c>
      <c r="K117" s="79">
        <v>1893.56</v>
      </c>
      <c r="L117" s="123">
        <f t="shared" si="9"/>
        <v>1893.56</v>
      </c>
      <c r="M117" s="159"/>
    </row>
    <row r="118" spans="1:13" s="11" customFormat="1" ht="25.5" customHeight="1" x14ac:dyDescent="0.25">
      <c r="A118" s="178"/>
      <c r="B118" s="181"/>
      <c r="C118" s="184"/>
      <c r="D118" s="187"/>
      <c r="E118" s="187"/>
      <c r="F118" s="187"/>
      <c r="G118" s="51" t="s">
        <v>124</v>
      </c>
      <c r="H118" s="50"/>
      <c r="I118" s="120">
        <v>52.78</v>
      </c>
      <c r="J118" s="121">
        <v>13.67</v>
      </c>
      <c r="K118" s="79">
        <v>13.67</v>
      </c>
      <c r="L118" s="123">
        <f t="shared" si="9"/>
        <v>13.67</v>
      </c>
      <c r="M118" s="159"/>
    </row>
    <row r="119" spans="1:13" s="11" customFormat="1" ht="25.5" customHeight="1" x14ac:dyDescent="0.25">
      <c r="A119" s="178"/>
      <c r="B119" s="181"/>
      <c r="C119" s="184"/>
      <c r="D119" s="187"/>
      <c r="E119" s="187"/>
      <c r="F119" s="187"/>
      <c r="G119" s="51" t="s">
        <v>125</v>
      </c>
      <c r="H119" s="50"/>
      <c r="I119" s="120">
        <v>52.48</v>
      </c>
      <c r="J119" s="121">
        <v>13.67</v>
      </c>
      <c r="K119" s="79">
        <v>13.67</v>
      </c>
      <c r="L119" s="123">
        <f t="shared" si="9"/>
        <v>13.67</v>
      </c>
      <c r="M119" s="159"/>
    </row>
    <row r="120" spans="1:13" s="11" customFormat="1" ht="25.5" customHeight="1" x14ac:dyDescent="0.25">
      <c r="A120" s="178"/>
      <c r="B120" s="181"/>
      <c r="C120" s="184"/>
      <c r="D120" s="187"/>
      <c r="E120" s="187"/>
      <c r="F120" s="187"/>
      <c r="G120" s="51" t="s">
        <v>126</v>
      </c>
      <c r="H120" s="50"/>
      <c r="I120" s="120">
        <v>52.48</v>
      </c>
      <c r="J120" s="121">
        <v>13.67</v>
      </c>
      <c r="K120" s="79">
        <v>13.67</v>
      </c>
      <c r="L120" s="123">
        <f t="shared" si="9"/>
        <v>13.67</v>
      </c>
      <c r="M120" s="52"/>
    </row>
    <row r="121" spans="1:13" s="11" customFormat="1" ht="25.5" customHeight="1" x14ac:dyDescent="0.25">
      <c r="A121" s="179"/>
      <c r="B121" s="182"/>
      <c r="C121" s="185"/>
      <c r="D121" s="188"/>
      <c r="E121" s="188"/>
      <c r="F121" s="188"/>
      <c r="G121" s="51" t="s">
        <v>127</v>
      </c>
      <c r="H121" s="50"/>
      <c r="I121" s="120">
        <v>52.48</v>
      </c>
      <c r="J121" s="121">
        <v>13.75</v>
      </c>
      <c r="K121" s="90">
        <v>13.75</v>
      </c>
      <c r="L121" s="123">
        <f t="shared" si="9"/>
        <v>13.75</v>
      </c>
      <c r="M121" s="87"/>
    </row>
    <row r="122" spans="1:13" s="11" customFormat="1" ht="272.25" customHeight="1" x14ac:dyDescent="0.25">
      <c r="A122" s="116" t="s">
        <v>129</v>
      </c>
      <c r="B122" s="89" t="s">
        <v>130</v>
      </c>
      <c r="C122" s="91" t="s">
        <v>13</v>
      </c>
      <c r="D122" s="92" t="s">
        <v>47</v>
      </c>
      <c r="E122" s="92" t="s">
        <v>56</v>
      </c>
      <c r="F122" s="92" t="s">
        <v>131</v>
      </c>
      <c r="G122" s="51" t="s">
        <v>57</v>
      </c>
      <c r="H122" s="50"/>
      <c r="I122" s="120">
        <v>1829.34</v>
      </c>
      <c r="J122" s="121"/>
      <c r="K122" s="90"/>
      <c r="L122" s="123">
        <f t="shared" si="9"/>
        <v>0</v>
      </c>
      <c r="M122" s="87" t="s">
        <v>118</v>
      </c>
    </row>
    <row r="123" spans="1:13" s="11" customFormat="1" ht="15" customHeight="1" x14ac:dyDescent="0.25">
      <c r="A123" s="239" t="s">
        <v>35</v>
      </c>
      <c r="B123" s="239"/>
      <c r="C123" s="258"/>
      <c r="D123" s="238" t="s">
        <v>22</v>
      </c>
      <c r="E123" s="238" t="s">
        <v>22</v>
      </c>
      <c r="F123" s="238" t="s">
        <v>22</v>
      </c>
      <c r="G123" s="251" t="s">
        <v>22</v>
      </c>
      <c r="H123" s="220">
        <f>SUM(H111:H120)</f>
        <v>2916.0899999999997</v>
      </c>
      <c r="I123" s="253">
        <f>SUM(I111:I122)</f>
        <v>7839.2499999999991</v>
      </c>
      <c r="J123" s="253">
        <f>SUM(J111:J122)</f>
        <v>1948.3200000000002</v>
      </c>
      <c r="K123" s="220">
        <f>SUM(K111:K122)</f>
        <v>1948.3200000000002</v>
      </c>
      <c r="L123" s="174">
        <f t="shared" si="9"/>
        <v>1948.3200000000002</v>
      </c>
      <c r="M123" s="159"/>
    </row>
    <row r="124" spans="1:13" s="11" customFormat="1" x14ac:dyDescent="0.25">
      <c r="A124" s="239"/>
      <c r="B124" s="239"/>
      <c r="C124" s="258"/>
      <c r="D124" s="238"/>
      <c r="E124" s="238"/>
      <c r="F124" s="238"/>
      <c r="G124" s="251"/>
      <c r="H124" s="220"/>
      <c r="I124" s="253"/>
      <c r="J124" s="253"/>
      <c r="K124" s="220"/>
      <c r="L124" s="176"/>
      <c r="M124" s="159"/>
    </row>
    <row r="125" spans="1:13" s="11" customFormat="1" x14ac:dyDescent="0.25">
      <c r="A125" s="169" t="s">
        <v>100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</row>
    <row r="126" spans="1:13" s="11" customFormat="1" ht="133.5" customHeight="1" x14ac:dyDescent="0.25">
      <c r="A126" s="162" t="s">
        <v>36</v>
      </c>
      <c r="B126" s="236" t="s">
        <v>37</v>
      </c>
      <c r="C126" s="236" t="s">
        <v>13</v>
      </c>
      <c r="D126" s="23" t="s">
        <v>47</v>
      </c>
      <c r="E126" s="23" t="s">
        <v>49</v>
      </c>
      <c r="F126" s="23" t="s">
        <v>61</v>
      </c>
      <c r="G126" s="23" t="s">
        <v>59</v>
      </c>
      <c r="H126" s="96"/>
      <c r="I126" s="120"/>
      <c r="J126" s="145"/>
      <c r="K126" s="80"/>
      <c r="L126" s="80"/>
      <c r="M126" s="160" t="s">
        <v>38</v>
      </c>
    </row>
    <row r="127" spans="1:13" s="11" customFormat="1" ht="47.25" customHeight="1" x14ac:dyDescent="0.25">
      <c r="A127" s="162"/>
      <c r="B127" s="236"/>
      <c r="C127" s="236"/>
      <c r="D127" s="23" t="s">
        <v>47</v>
      </c>
      <c r="E127" s="23" t="s">
        <v>49</v>
      </c>
      <c r="F127" s="23" t="s">
        <v>61</v>
      </c>
      <c r="G127" s="23" t="s">
        <v>72</v>
      </c>
      <c r="H127" s="96"/>
      <c r="I127" s="120"/>
      <c r="J127" s="145"/>
      <c r="K127" s="81"/>
      <c r="L127" s="81"/>
      <c r="M127" s="161"/>
    </row>
    <row r="128" spans="1:13" s="11" customFormat="1" x14ac:dyDescent="0.25">
      <c r="A128" s="257" t="s">
        <v>39</v>
      </c>
      <c r="B128" s="257"/>
      <c r="C128" s="63" t="s">
        <v>22</v>
      </c>
      <c r="D128" s="60" t="s">
        <v>22</v>
      </c>
      <c r="E128" s="60" t="s">
        <v>22</v>
      </c>
      <c r="F128" s="61" t="s">
        <v>22</v>
      </c>
      <c r="G128" s="61"/>
      <c r="H128" s="50">
        <v>0</v>
      </c>
      <c r="I128" s="120"/>
      <c r="J128" s="146"/>
      <c r="K128" s="26"/>
      <c r="L128" s="26"/>
      <c r="M128" s="25"/>
    </row>
    <row r="129" spans="1:18" s="11" customFormat="1" ht="18.75" customHeight="1" x14ac:dyDescent="0.25">
      <c r="A129" s="254" t="s">
        <v>101</v>
      </c>
      <c r="B129" s="255"/>
      <c r="C129" s="255"/>
      <c r="D129" s="255"/>
      <c r="E129" s="255"/>
      <c r="F129" s="255"/>
      <c r="G129" s="255"/>
      <c r="H129" s="255"/>
      <c r="I129" s="255"/>
      <c r="J129" s="255"/>
      <c r="K129" s="255"/>
      <c r="L129" s="255"/>
      <c r="M129" s="256"/>
    </row>
    <row r="130" spans="1:18" s="11" customFormat="1" ht="124.5" customHeight="1" x14ac:dyDescent="0.25">
      <c r="A130" s="232" t="s">
        <v>164</v>
      </c>
      <c r="B130" s="236" t="s">
        <v>40</v>
      </c>
      <c r="C130" s="236" t="s">
        <v>13</v>
      </c>
      <c r="D130" s="170" t="s">
        <v>47</v>
      </c>
      <c r="E130" s="170" t="s">
        <v>53</v>
      </c>
      <c r="F130" s="170" t="s">
        <v>106</v>
      </c>
      <c r="G130" s="27">
        <v>244</v>
      </c>
      <c r="H130" s="94"/>
      <c r="I130" s="120"/>
      <c r="J130" s="121"/>
      <c r="K130" s="79"/>
      <c r="L130" s="117">
        <f>K130</f>
        <v>0</v>
      </c>
      <c r="M130" s="21"/>
    </row>
    <row r="131" spans="1:18" s="11" customFormat="1" ht="102" customHeight="1" x14ac:dyDescent="0.25">
      <c r="A131" s="232"/>
      <c r="B131" s="236"/>
      <c r="C131" s="236"/>
      <c r="D131" s="170"/>
      <c r="E131" s="170"/>
      <c r="F131" s="170"/>
      <c r="G131" s="27">
        <v>340</v>
      </c>
      <c r="H131" s="96"/>
      <c r="I131" s="120"/>
      <c r="J131" s="121"/>
      <c r="K131" s="79"/>
      <c r="L131" s="123">
        <f t="shared" ref="L131:L140" si="10">K131</f>
        <v>0</v>
      </c>
      <c r="M131" s="21"/>
    </row>
    <row r="132" spans="1:18" s="11" customFormat="1" ht="15" customHeight="1" x14ac:dyDescent="0.25">
      <c r="A132" s="232" t="s">
        <v>165</v>
      </c>
      <c r="B132" s="265" t="s">
        <v>41</v>
      </c>
      <c r="C132" s="234" t="s">
        <v>13</v>
      </c>
      <c r="D132" s="23" t="s">
        <v>47</v>
      </c>
      <c r="E132" s="23" t="s">
        <v>53</v>
      </c>
      <c r="F132" s="23">
        <v>110076490</v>
      </c>
      <c r="G132" s="27">
        <v>244</v>
      </c>
      <c r="H132" s="94">
        <v>596.17999999999995</v>
      </c>
      <c r="I132" s="120">
        <v>526.99</v>
      </c>
      <c r="J132" s="121">
        <v>559.64</v>
      </c>
      <c r="K132" s="79">
        <v>559.64</v>
      </c>
      <c r="L132" s="123">
        <f t="shared" si="10"/>
        <v>559.64</v>
      </c>
      <c r="M132" s="162" t="s">
        <v>84</v>
      </c>
    </row>
    <row r="133" spans="1:18" s="11" customFormat="1" ht="132" customHeight="1" x14ac:dyDescent="0.25">
      <c r="A133" s="232"/>
      <c r="B133" s="266"/>
      <c r="C133" s="234"/>
      <c r="D133" s="23" t="s">
        <v>47</v>
      </c>
      <c r="E133" s="23" t="s">
        <v>53</v>
      </c>
      <c r="F133" s="23">
        <v>110076490</v>
      </c>
      <c r="G133" s="27">
        <v>323</v>
      </c>
      <c r="H133" s="94">
        <v>1900.99</v>
      </c>
      <c r="I133" s="120">
        <v>2384.9299999999998</v>
      </c>
      <c r="J133" s="121">
        <v>2384.9299999999998</v>
      </c>
      <c r="K133" s="79">
        <v>2384.9299999999998</v>
      </c>
      <c r="L133" s="123">
        <f t="shared" si="10"/>
        <v>2384.9299999999998</v>
      </c>
      <c r="M133" s="162"/>
    </row>
    <row r="134" spans="1:18" s="11" customFormat="1" x14ac:dyDescent="0.25">
      <c r="A134" s="232"/>
      <c r="B134" s="266"/>
      <c r="C134" s="234"/>
      <c r="D134" s="23" t="s">
        <v>47</v>
      </c>
      <c r="E134" s="23" t="s">
        <v>53</v>
      </c>
      <c r="F134" s="23" t="s">
        <v>146</v>
      </c>
      <c r="G134" s="27">
        <v>612</v>
      </c>
      <c r="H134" s="94">
        <v>1278.1600000000001</v>
      </c>
      <c r="I134" s="120">
        <v>1441.08</v>
      </c>
      <c r="J134" s="121">
        <v>1408.43</v>
      </c>
      <c r="K134" s="79">
        <f>J134</f>
        <v>1408.43</v>
      </c>
      <c r="L134" s="123">
        <f t="shared" si="10"/>
        <v>1408.43</v>
      </c>
      <c r="M134" s="162"/>
    </row>
    <row r="135" spans="1:18" s="11" customFormat="1" x14ac:dyDescent="0.25">
      <c r="A135" s="232"/>
      <c r="B135" s="266"/>
      <c r="C135" s="234"/>
      <c r="D135" s="23" t="s">
        <v>47</v>
      </c>
      <c r="E135" s="23" t="s">
        <v>53</v>
      </c>
      <c r="F135" s="23" t="s">
        <v>147</v>
      </c>
      <c r="G135" s="27">
        <v>244</v>
      </c>
      <c r="H135" s="94">
        <v>69.959999999999994</v>
      </c>
      <c r="I135" s="120">
        <v>55.96</v>
      </c>
      <c r="J135" s="121"/>
      <c r="K135" s="79"/>
      <c r="L135" s="123">
        <f t="shared" si="10"/>
        <v>0</v>
      </c>
      <c r="M135" s="162"/>
    </row>
    <row r="136" spans="1:18" s="11" customFormat="1" x14ac:dyDescent="0.25">
      <c r="A136" s="232"/>
      <c r="B136" s="266"/>
      <c r="C136" s="234"/>
      <c r="D136" s="23" t="s">
        <v>47</v>
      </c>
      <c r="E136" s="23" t="s">
        <v>53</v>
      </c>
      <c r="F136" s="23" t="s">
        <v>147</v>
      </c>
      <c r="G136" s="27">
        <v>323</v>
      </c>
      <c r="H136" s="94">
        <v>595.55999999999995</v>
      </c>
      <c r="I136" s="120">
        <v>689.16</v>
      </c>
      <c r="J136" s="121">
        <v>619.39</v>
      </c>
      <c r="K136" s="79">
        <v>644.16</v>
      </c>
      <c r="L136" s="123">
        <f t="shared" si="10"/>
        <v>644.16</v>
      </c>
      <c r="M136" s="162"/>
    </row>
    <row r="137" spans="1:18" s="11" customFormat="1" x14ac:dyDescent="0.25">
      <c r="A137" s="232"/>
      <c r="B137" s="266"/>
      <c r="C137" s="234"/>
      <c r="D137" s="23" t="s">
        <v>47</v>
      </c>
      <c r="E137" s="23" t="s">
        <v>53</v>
      </c>
      <c r="F137" s="23" t="s">
        <v>147</v>
      </c>
      <c r="G137" s="27">
        <v>612</v>
      </c>
      <c r="H137" s="94"/>
      <c r="I137" s="120"/>
      <c r="J137" s="121"/>
      <c r="K137" s="79"/>
      <c r="L137" s="123">
        <f t="shared" si="10"/>
        <v>0</v>
      </c>
      <c r="M137" s="162"/>
    </row>
    <row r="138" spans="1:18" s="11" customFormat="1" ht="52.5" customHeight="1" x14ac:dyDescent="0.25">
      <c r="A138" s="232"/>
      <c r="B138" s="267"/>
      <c r="C138" s="234"/>
      <c r="D138" s="23"/>
      <c r="E138" s="23"/>
      <c r="F138" s="23"/>
      <c r="G138" s="20"/>
      <c r="H138" s="95"/>
      <c r="I138" s="124"/>
      <c r="J138" s="147"/>
      <c r="K138" s="15"/>
      <c r="L138" s="123">
        <f t="shared" si="10"/>
        <v>0</v>
      </c>
      <c r="M138" s="162"/>
    </row>
    <row r="139" spans="1:18" s="11" customFormat="1" ht="120" customHeight="1" x14ac:dyDescent="0.25">
      <c r="A139" s="240" t="s">
        <v>88</v>
      </c>
      <c r="B139" s="236" t="s">
        <v>87</v>
      </c>
      <c r="C139" s="236" t="s">
        <v>13</v>
      </c>
      <c r="D139" s="23" t="s">
        <v>47</v>
      </c>
      <c r="E139" s="23" t="s">
        <v>53</v>
      </c>
      <c r="F139" s="23" t="s">
        <v>89</v>
      </c>
      <c r="G139" s="23" t="s">
        <v>59</v>
      </c>
      <c r="H139" s="102"/>
      <c r="I139" s="136"/>
      <c r="J139" s="148"/>
      <c r="K139" s="29"/>
      <c r="L139" s="123">
        <f t="shared" si="10"/>
        <v>0</v>
      </c>
      <c r="M139" s="28"/>
    </row>
    <row r="140" spans="1:18" s="11" customFormat="1" ht="120" customHeight="1" x14ac:dyDescent="0.25">
      <c r="A140" s="241"/>
      <c r="B140" s="236"/>
      <c r="C140" s="236"/>
      <c r="D140" s="23" t="s">
        <v>47</v>
      </c>
      <c r="E140" s="23" t="s">
        <v>53</v>
      </c>
      <c r="F140" s="23" t="s">
        <v>89</v>
      </c>
      <c r="G140" s="23" t="s">
        <v>72</v>
      </c>
      <c r="H140" s="102"/>
      <c r="I140" s="136"/>
      <c r="J140" s="148"/>
      <c r="K140" s="29"/>
      <c r="L140" s="123">
        <f t="shared" si="10"/>
        <v>0</v>
      </c>
      <c r="M140" s="28"/>
    </row>
    <row r="141" spans="1:18" s="11" customFormat="1" x14ac:dyDescent="0.25">
      <c r="A141" s="237" t="s">
        <v>42</v>
      </c>
      <c r="B141" s="237"/>
      <c r="C141" s="58" t="s">
        <v>22</v>
      </c>
      <c r="D141" s="30" t="s">
        <v>22</v>
      </c>
      <c r="E141" s="30" t="s">
        <v>22</v>
      </c>
      <c r="F141" s="64" t="s">
        <v>22</v>
      </c>
      <c r="G141" s="30"/>
      <c r="H141" s="22">
        <f>H135+H130+H133+H134+H132+H136</f>
        <v>4440.8500000000004</v>
      </c>
      <c r="I141" s="135">
        <f>I135+I130+I133+I134+I132+I136</f>
        <v>5098.12</v>
      </c>
      <c r="J141" s="135">
        <f t="shared" ref="J141:L141" si="11">J135+J130+J133+J134+J132+J136</f>
        <v>4972.3900000000003</v>
      </c>
      <c r="K141" s="50">
        <f t="shared" si="11"/>
        <v>4997.16</v>
      </c>
      <c r="L141" s="50">
        <f t="shared" si="11"/>
        <v>4997.16</v>
      </c>
      <c r="M141" s="58"/>
    </row>
    <row r="142" spans="1:18" s="11" customFormat="1" ht="15.75" thickBot="1" x14ac:dyDescent="0.3">
      <c r="A142" s="164" t="s">
        <v>76</v>
      </c>
      <c r="B142" s="165"/>
      <c r="C142" s="165"/>
      <c r="D142" s="165"/>
      <c r="E142" s="165"/>
      <c r="F142" s="165"/>
      <c r="G142" s="166"/>
      <c r="H142" s="165"/>
      <c r="I142" s="165"/>
      <c r="J142" s="165"/>
      <c r="K142" s="165"/>
      <c r="L142" s="165"/>
      <c r="M142" s="167"/>
    </row>
    <row r="143" spans="1:18" s="11" customFormat="1" ht="90" customHeight="1" x14ac:dyDescent="0.25">
      <c r="A143" s="232" t="s">
        <v>166</v>
      </c>
      <c r="B143" s="234" t="s">
        <v>62</v>
      </c>
      <c r="C143" s="235" t="s">
        <v>13</v>
      </c>
      <c r="D143" s="242" t="s">
        <v>47</v>
      </c>
      <c r="E143" s="242" t="s">
        <v>49</v>
      </c>
      <c r="F143" s="242" t="s">
        <v>58</v>
      </c>
      <c r="G143" s="23" t="s">
        <v>57</v>
      </c>
      <c r="H143" s="103">
        <v>980.12</v>
      </c>
      <c r="I143" s="137">
        <v>1071.55</v>
      </c>
      <c r="J143" s="149"/>
      <c r="K143" s="82"/>
      <c r="L143" s="82">
        <f>K143</f>
        <v>0</v>
      </c>
      <c r="M143" s="163" t="s">
        <v>102</v>
      </c>
      <c r="P143" s="31"/>
    </row>
    <row r="144" spans="1:18" s="11" customFormat="1" x14ac:dyDescent="0.25">
      <c r="A144" s="232"/>
      <c r="B144" s="234"/>
      <c r="C144" s="235"/>
      <c r="D144" s="246"/>
      <c r="E144" s="246"/>
      <c r="F144" s="246"/>
      <c r="G144" s="242" t="s">
        <v>59</v>
      </c>
      <c r="H144" s="244">
        <v>909.88</v>
      </c>
      <c r="I144" s="248">
        <v>895.95</v>
      </c>
      <c r="J144" s="248">
        <v>1574</v>
      </c>
      <c r="K144" s="244">
        <v>1574</v>
      </c>
      <c r="L144" s="82">
        <f t="shared" ref="L144:L169" si="12">K144</f>
        <v>1574</v>
      </c>
      <c r="M144" s="163"/>
      <c r="R144" s="31"/>
    </row>
    <row r="145" spans="1:13" s="11" customFormat="1" ht="14.25" customHeight="1" x14ac:dyDescent="0.25">
      <c r="A145" s="232"/>
      <c r="B145" s="234"/>
      <c r="C145" s="235"/>
      <c r="D145" s="246"/>
      <c r="E145" s="246"/>
      <c r="F145" s="246"/>
      <c r="G145" s="246"/>
      <c r="H145" s="247"/>
      <c r="I145" s="249"/>
      <c r="J145" s="249"/>
      <c r="K145" s="247"/>
      <c r="L145" s="82">
        <f t="shared" si="12"/>
        <v>0</v>
      </c>
      <c r="M145" s="163"/>
    </row>
    <row r="146" spans="1:13" s="11" customFormat="1" ht="15" customHeight="1" x14ac:dyDescent="0.25">
      <c r="A146" s="232"/>
      <c r="B146" s="234"/>
      <c r="C146" s="235"/>
      <c r="D146" s="243"/>
      <c r="E146" s="243"/>
      <c r="F146" s="243"/>
      <c r="G146" s="243"/>
      <c r="H146" s="245"/>
      <c r="I146" s="250"/>
      <c r="J146" s="250"/>
      <c r="K146" s="245"/>
      <c r="L146" s="82">
        <f t="shared" si="12"/>
        <v>0</v>
      </c>
      <c r="M146" s="163"/>
    </row>
    <row r="147" spans="1:13" s="11" customFormat="1" ht="15" customHeight="1" x14ac:dyDescent="0.25">
      <c r="A147" s="232"/>
      <c r="B147" s="234"/>
      <c r="C147" s="235"/>
      <c r="D147" s="110" t="s">
        <v>47</v>
      </c>
      <c r="E147" s="110" t="s">
        <v>48</v>
      </c>
      <c r="F147" s="110" t="s">
        <v>128</v>
      </c>
      <c r="G147" s="86" t="s">
        <v>59</v>
      </c>
      <c r="H147" s="99"/>
      <c r="I147" s="138">
        <v>844</v>
      </c>
      <c r="J147" s="138">
        <v>844</v>
      </c>
      <c r="K147" s="101">
        <v>844</v>
      </c>
      <c r="L147" s="82">
        <f t="shared" si="12"/>
        <v>844</v>
      </c>
      <c r="M147" s="163"/>
    </row>
    <row r="148" spans="1:13" s="11" customFormat="1" x14ac:dyDescent="0.25">
      <c r="A148" s="232"/>
      <c r="B148" s="234"/>
      <c r="C148" s="235"/>
      <c r="D148" s="110" t="s">
        <v>47</v>
      </c>
      <c r="E148" s="110" t="s">
        <v>48</v>
      </c>
      <c r="F148" s="110" t="s">
        <v>144</v>
      </c>
      <c r="G148" s="23" t="s">
        <v>59</v>
      </c>
      <c r="H148" s="94"/>
      <c r="I148" s="120">
        <v>17.05</v>
      </c>
      <c r="J148" s="121"/>
      <c r="K148" s="24"/>
      <c r="L148" s="82">
        <f t="shared" si="12"/>
        <v>0</v>
      </c>
      <c r="M148" s="163"/>
    </row>
    <row r="149" spans="1:13" s="11" customFormat="1" x14ac:dyDescent="0.25">
      <c r="A149" s="232"/>
      <c r="B149" s="234"/>
      <c r="C149" s="235"/>
      <c r="D149" s="126"/>
      <c r="E149" s="126"/>
      <c r="F149" s="126"/>
      <c r="G149" s="242" t="s">
        <v>57</v>
      </c>
      <c r="H149" s="244">
        <v>19.09</v>
      </c>
      <c r="I149" s="228">
        <v>19.87</v>
      </c>
      <c r="J149" s="228"/>
      <c r="K149" s="83"/>
      <c r="L149" s="82">
        <f t="shared" si="12"/>
        <v>0</v>
      </c>
      <c r="M149" s="163"/>
    </row>
    <row r="150" spans="1:13" s="11" customFormat="1" ht="22.5" customHeight="1" x14ac:dyDescent="0.25">
      <c r="A150" s="232"/>
      <c r="B150" s="234"/>
      <c r="C150" s="235"/>
      <c r="D150" s="126" t="s">
        <v>47</v>
      </c>
      <c r="E150" s="126" t="s">
        <v>49</v>
      </c>
      <c r="F150" s="126" t="s">
        <v>60</v>
      </c>
      <c r="G150" s="243"/>
      <c r="H150" s="245"/>
      <c r="I150" s="230"/>
      <c r="J150" s="230"/>
      <c r="K150" s="84"/>
      <c r="L150" s="82">
        <f t="shared" si="12"/>
        <v>0</v>
      </c>
      <c r="M150" s="163"/>
    </row>
    <row r="151" spans="1:13" s="11" customFormat="1" ht="195.75" customHeight="1" x14ac:dyDescent="0.25">
      <c r="A151" s="224" t="s">
        <v>167</v>
      </c>
      <c r="B151" s="174" t="s">
        <v>74</v>
      </c>
      <c r="C151" s="174" t="s">
        <v>13</v>
      </c>
      <c r="D151" s="32" t="s">
        <v>47</v>
      </c>
      <c r="E151" s="32" t="s">
        <v>49</v>
      </c>
      <c r="F151" s="32" t="s">
        <v>107</v>
      </c>
      <c r="G151" s="33" t="s">
        <v>59</v>
      </c>
      <c r="H151" s="104">
        <v>743.6</v>
      </c>
      <c r="I151" s="120"/>
      <c r="J151" s="121"/>
      <c r="K151" s="79"/>
      <c r="L151" s="82">
        <f t="shared" si="12"/>
        <v>0</v>
      </c>
      <c r="M151" s="233"/>
    </row>
    <row r="152" spans="1:13" s="11" customFormat="1" ht="34.5" customHeight="1" x14ac:dyDescent="0.25">
      <c r="A152" s="225"/>
      <c r="B152" s="175"/>
      <c r="C152" s="175"/>
      <c r="D152" s="32" t="s">
        <v>47</v>
      </c>
      <c r="E152" s="32" t="s">
        <v>49</v>
      </c>
      <c r="F152" s="32" t="s">
        <v>71</v>
      </c>
      <c r="G152" s="33" t="s">
        <v>57</v>
      </c>
      <c r="H152" s="104"/>
      <c r="I152" s="120"/>
      <c r="J152" s="121"/>
      <c r="K152" s="79"/>
      <c r="L152" s="82">
        <f t="shared" si="12"/>
        <v>0</v>
      </c>
      <c r="M152" s="233"/>
    </row>
    <row r="153" spans="1:13" s="11" customFormat="1" ht="34.5" customHeight="1" x14ac:dyDescent="0.25">
      <c r="A153" s="225"/>
      <c r="B153" s="175"/>
      <c r="C153" s="175"/>
      <c r="D153" s="32" t="s">
        <v>47</v>
      </c>
      <c r="E153" s="32" t="s">
        <v>49</v>
      </c>
      <c r="F153" s="32" t="s">
        <v>81</v>
      </c>
      <c r="G153" s="33" t="s">
        <v>59</v>
      </c>
      <c r="H153" s="105"/>
      <c r="I153" s="125"/>
      <c r="J153" s="150"/>
      <c r="K153" s="19"/>
      <c r="L153" s="82">
        <f t="shared" si="12"/>
        <v>0</v>
      </c>
      <c r="M153" s="233"/>
    </row>
    <row r="154" spans="1:13" s="11" customFormat="1" ht="34.5" customHeight="1" x14ac:dyDescent="0.25">
      <c r="A154" s="226"/>
      <c r="B154" s="176"/>
      <c r="C154" s="176"/>
      <c r="D154" s="32" t="s">
        <v>47</v>
      </c>
      <c r="E154" s="32" t="s">
        <v>49</v>
      </c>
      <c r="F154" s="32" t="s">
        <v>137</v>
      </c>
      <c r="G154" s="33" t="s">
        <v>136</v>
      </c>
      <c r="H154" s="105">
        <v>7.51</v>
      </c>
      <c r="I154" s="125"/>
      <c r="J154" s="150"/>
      <c r="K154" s="19"/>
      <c r="L154" s="82">
        <f t="shared" si="12"/>
        <v>0</v>
      </c>
      <c r="M154" s="97"/>
    </row>
    <row r="155" spans="1:13" s="11" customFormat="1" ht="33" customHeight="1" x14ac:dyDescent="0.25">
      <c r="A155" s="179" t="s">
        <v>168</v>
      </c>
      <c r="B155" s="201" t="s">
        <v>65</v>
      </c>
      <c r="C155" s="201" t="s">
        <v>13</v>
      </c>
      <c r="D155" s="34" t="s">
        <v>47</v>
      </c>
      <c r="E155" s="34" t="s">
        <v>49</v>
      </c>
      <c r="F155" s="34" t="s">
        <v>63</v>
      </c>
      <c r="G155" s="34" t="s">
        <v>57</v>
      </c>
      <c r="H155" s="96"/>
      <c r="I155" s="137"/>
      <c r="J155" s="121"/>
      <c r="K155" s="78"/>
      <c r="L155" s="82">
        <f t="shared" si="12"/>
        <v>0</v>
      </c>
      <c r="M155" s="162"/>
    </row>
    <row r="156" spans="1:13" s="11" customFormat="1" ht="31.5" customHeight="1" x14ac:dyDescent="0.25">
      <c r="A156" s="200"/>
      <c r="B156" s="201"/>
      <c r="C156" s="201"/>
      <c r="D156" s="34" t="s">
        <v>47</v>
      </c>
      <c r="E156" s="34" t="s">
        <v>49</v>
      </c>
      <c r="F156" s="34" t="s">
        <v>63</v>
      </c>
      <c r="G156" s="34" t="s">
        <v>57</v>
      </c>
      <c r="H156" s="96"/>
      <c r="I156" s="137"/>
      <c r="J156" s="121"/>
      <c r="K156" s="78"/>
      <c r="L156" s="82">
        <f t="shared" si="12"/>
        <v>0</v>
      </c>
      <c r="M156" s="162"/>
    </row>
    <row r="157" spans="1:13" s="11" customFormat="1" ht="100.5" customHeight="1" x14ac:dyDescent="0.25">
      <c r="A157" s="177"/>
      <c r="B157" s="201"/>
      <c r="C157" s="201"/>
      <c r="D157" s="34" t="s">
        <v>47</v>
      </c>
      <c r="E157" s="34" t="s">
        <v>49</v>
      </c>
      <c r="F157" s="34" t="s">
        <v>63</v>
      </c>
      <c r="G157" s="34" t="s">
        <v>57</v>
      </c>
      <c r="H157" s="96"/>
      <c r="I157" s="137"/>
      <c r="J157" s="121"/>
      <c r="K157" s="78"/>
      <c r="L157" s="82">
        <f t="shared" si="12"/>
        <v>0</v>
      </c>
      <c r="M157" s="162"/>
    </row>
    <row r="158" spans="1:13" s="11" customFormat="1" ht="166.5" customHeight="1" x14ac:dyDescent="0.25">
      <c r="A158" s="177" t="s">
        <v>64</v>
      </c>
      <c r="B158" s="180" t="s">
        <v>75</v>
      </c>
      <c r="C158" s="180" t="s">
        <v>13</v>
      </c>
      <c r="D158" s="65" t="s">
        <v>47</v>
      </c>
      <c r="E158" s="65" t="s">
        <v>49</v>
      </c>
      <c r="F158" s="65" t="s">
        <v>70</v>
      </c>
      <c r="G158" s="65" t="s">
        <v>57</v>
      </c>
      <c r="H158" s="19">
        <v>0</v>
      </c>
      <c r="I158" s="138"/>
      <c r="J158" s="150">
        <v>0</v>
      </c>
      <c r="K158" s="19"/>
      <c r="L158" s="82">
        <f t="shared" si="12"/>
        <v>0</v>
      </c>
      <c r="M158" s="160" t="s">
        <v>105</v>
      </c>
    </row>
    <row r="159" spans="1:13" s="11" customFormat="1" ht="46.5" customHeight="1" x14ac:dyDescent="0.25">
      <c r="A159" s="178"/>
      <c r="B159" s="181"/>
      <c r="C159" s="181"/>
      <c r="D159" s="35" t="s">
        <v>47</v>
      </c>
      <c r="E159" s="35" t="s">
        <v>49</v>
      </c>
      <c r="F159" s="35" t="s">
        <v>108</v>
      </c>
      <c r="G159" s="35" t="s">
        <v>59</v>
      </c>
      <c r="H159" s="95">
        <v>2121.3000000000002</v>
      </c>
      <c r="I159" s="124"/>
      <c r="J159" s="147"/>
      <c r="K159" s="15"/>
      <c r="L159" s="82">
        <f t="shared" si="12"/>
        <v>0</v>
      </c>
      <c r="M159" s="161"/>
    </row>
    <row r="160" spans="1:13" s="11" customFormat="1" ht="120" customHeight="1" x14ac:dyDescent="0.25">
      <c r="A160" s="208" t="s">
        <v>69</v>
      </c>
      <c r="B160" s="180" t="s">
        <v>79</v>
      </c>
      <c r="C160" s="180" t="s">
        <v>13</v>
      </c>
      <c r="D160" s="34" t="s">
        <v>47</v>
      </c>
      <c r="E160" s="34" t="s">
        <v>49</v>
      </c>
      <c r="F160" s="34" t="s">
        <v>78</v>
      </c>
      <c r="G160" s="34" t="s">
        <v>59</v>
      </c>
      <c r="H160" s="94">
        <v>4500</v>
      </c>
      <c r="I160" s="120">
        <v>6507</v>
      </c>
      <c r="J160" s="121"/>
      <c r="K160" s="79"/>
      <c r="L160" s="82">
        <f t="shared" si="12"/>
        <v>0</v>
      </c>
      <c r="M160" s="162"/>
    </row>
    <row r="161" spans="1:15" s="11" customFormat="1" ht="21.75" customHeight="1" x14ac:dyDescent="0.25">
      <c r="A161" s="209"/>
      <c r="B161" s="181"/>
      <c r="C161" s="181"/>
      <c r="D161" s="73" t="s">
        <v>47</v>
      </c>
      <c r="E161" s="73" t="s">
        <v>48</v>
      </c>
      <c r="F161" s="73" t="s">
        <v>78</v>
      </c>
      <c r="G161" s="73" t="s">
        <v>59</v>
      </c>
      <c r="H161" s="94">
        <v>900</v>
      </c>
      <c r="I161" s="120"/>
      <c r="J161" s="121"/>
      <c r="K161" s="79"/>
      <c r="L161" s="82">
        <f t="shared" si="12"/>
        <v>0</v>
      </c>
      <c r="M161" s="162"/>
    </row>
    <row r="162" spans="1:15" s="11" customFormat="1" ht="28.5" customHeight="1" x14ac:dyDescent="0.25">
      <c r="A162" s="209"/>
      <c r="B162" s="181"/>
      <c r="C162" s="182"/>
      <c r="D162" s="34" t="s">
        <v>47</v>
      </c>
      <c r="E162" s="34" t="s">
        <v>49</v>
      </c>
      <c r="F162" s="34" t="s">
        <v>82</v>
      </c>
      <c r="G162" s="34" t="s">
        <v>57</v>
      </c>
      <c r="H162" s="94">
        <v>561.11</v>
      </c>
      <c r="I162" s="120"/>
      <c r="J162" s="121"/>
      <c r="K162" s="79"/>
      <c r="L162" s="82">
        <f t="shared" si="12"/>
        <v>0</v>
      </c>
      <c r="M162" s="162"/>
    </row>
    <row r="163" spans="1:15" s="11" customFormat="1" ht="28.5" customHeight="1" x14ac:dyDescent="0.25">
      <c r="A163" s="210"/>
      <c r="B163" s="182"/>
      <c r="C163" s="74"/>
      <c r="D163" s="73" t="s">
        <v>47</v>
      </c>
      <c r="E163" s="73" t="s">
        <v>48</v>
      </c>
      <c r="F163" s="73" t="s">
        <v>82</v>
      </c>
      <c r="G163" s="73" t="s">
        <v>59</v>
      </c>
      <c r="H163" s="94">
        <v>117.57</v>
      </c>
      <c r="I163" s="120">
        <v>72.989999999999995</v>
      </c>
      <c r="J163" s="121"/>
      <c r="K163" s="79"/>
      <c r="L163" s="82">
        <f t="shared" si="12"/>
        <v>0</v>
      </c>
      <c r="M163" s="72"/>
    </row>
    <row r="164" spans="1:15" s="11" customFormat="1" ht="152.25" customHeight="1" x14ac:dyDescent="0.25">
      <c r="A164" s="113" t="s">
        <v>77</v>
      </c>
      <c r="B164" s="49" t="s">
        <v>119</v>
      </c>
      <c r="C164" s="36" t="s">
        <v>13</v>
      </c>
      <c r="D164" s="35" t="s">
        <v>47</v>
      </c>
      <c r="E164" s="35" t="s">
        <v>49</v>
      </c>
      <c r="F164" s="35" t="s">
        <v>91</v>
      </c>
      <c r="G164" s="35" t="s">
        <v>57</v>
      </c>
      <c r="H164" s="94">
        <v>7130.64</v>
      </c>
      <c r="I164" s="120">
        <v>2778.65</v>
      </c>
      <c r="J164" s="121"/>
      <c r="K164" s="79"/>
      <c r="L164" s="82">
        <f t="shared" si="12"/>
        <v>0</v>
      </c>
      <c r="M164" s="21" t="s">
        <v>104</v>
      </c>
    </row>
    <row r="165" spans="1:15" s="11" customFormat="1" ht="141" customHeight="1" x14ac:dyDescent="0.25">
      <c r="A165" s="127" t="s">
        <v>92</v>
      </c>
      <c r="B165" s="48" t="s">
        <v>96</v>
      </c>
      <c r="C165" s="41" t="s">
        <v>13</v>
      </c>
      <c r="D165" s="42" t="s">
        <v>47</v>
      </c>
      <c r="E165" s="42" t="s">
        <v>49</v>
      </c>
      <c r="F165" s="42" t="s">
        <v>97</v>
      </c>
      <c r="G165" s="42" t="s">
        <v>57</v>
      </c>
      <c r="H165" s="106">
        <v>14205.3</v>
      </c>
      <c r="I165" s="139"/>
      <c r="J165" s="151">
        <v>11203.4</v>
      </c>
      <c r="K165" s="43">
        <v>11826.5</v>
      </c>
      <c r="L165" s="82">
        <f t="shared" si="12"/>
        <v>11826.5</v>
      </c>
      <c r="M165" s="44" t="s">
        <v>103</v>
      </c>
      <c r="N165" s="71"/>
    </row>
    <row r="166" spans="1:15" s="11" customFormat="1" ht="47.25" customHeight="1" x14ac:dyDescent="0.25">
      <c r="A166" s="202" t="s">
        <v>95</v>
      </c>
      <c r="B166" s="204" t="s">
        <v>114</v>
      </c>
      <c r="C166" s="206" t="s">
        <v>13</v>
      </c>
      <c r="D166" s="42" t="s">
        <v>47</v>
      </c>
      <c r="E166" s="42" t="s">
        <v>49</v>
      </c>
      <c r="F166" s="42" t="s">
        <v>109</v>
      </c>
      <c r="G166" s="75" t="s">
        <v>57</v>
      </c>
      <c r="H166" s="107">
        <v>1948.5</v>
      </c>
      <c r="I166" s="140">
        <v>820</v>
      </c>
      <c r="J166" s="152"/>
      <c r="K166" s="43"/>
      <c r="L166" s="82">
        <f t="shared" si="12"/>
        <v>0</v>
      </c>
      <c r="M166" s="156"/>
      <c r="N166" s="71"/>
    </row>
    <row r="167" spans="1:15" s="11" customFormat="1" ht="54" customHeight="1" x14ac:dyDescent="0.25">
      <c r="A167" s="203"/>
      <c r="B167" s="205"/>
      <c r="C167" s="207"/>
      <c r="D167" s="42" t="s">
        <v>47</v>
      </c>
      <c r="E167" s="42" t="s">
        <v>49</v>
      </c>
      <c r="F167" s="42" t="s">
        <v>110</v>
      </c>
      <c r="G167" s="75" t="s">
        <v>57</v>
      </c>
      <c r="H167" s="107">
        <v>102.55</v>
      </c>
      <c r="I167" s="140">
        <v>52.34</v>
      </c>
      <c r="J167" s="152"/>
      <c r="K167" s="43"/>
      <c r="L167" s="82">
        <f t="shared" si="12"/>
        <v>0</v>
      </c>
      <c r="M167" s="157"/>
      <c r="N167" s="71"/>
    </row>
    <row r="168" spans="1:15" s="11" customFormat="1" ht="54" customHeight="1" x14ac:dyDescent="0.25">
      <c r="A168" s="202" t="s">
        <v>111</v>
      </c>
      <c r="B168" s="204" t="s">
        <v>115</v>
      </c>
      <c r="C168" s="206" t="s">
        <v>13</v>
      </c>
      <c r="D168" s="42" t="s">
        <v>47</v>
      </c>
      <c r="E168" s="42" t="s">
        <v>49</v>
      </c>
      <c r="F168" s="42" t="s">
        <v>112</v>
      </c>
      <c r="G168" s="75" t="s">
        <v>57</v>
      </c>
      <c r="H168" s="107">
        <v>3130.31</v>
      </c>
      <c r="I168" s="140"/>
      <c r="J168" s="152"/>
      <c r="K168" s="43"/>
      <c r="L168" s="82">
        <f t="shared" si="12"/>
        <v>0</v>
      </c>
      <c r="M168" s="156"/>
      <c r="N168" s="71"/>
    </row>
    <row r="169" spans="1:15" s="11" customFormat="1" ht="54" customHeight="1" x14ac:dyDescent="0.25">
      <c r="A169" s="203"/>
      <c r="B169" s="205"/>
      <c r="C169" s="207"/>
      <c r="D169" s="42" t="s">
        <v>47</v>
      </c>
      <c r="E169" s="42" t="s">
        <v>49</v>
      </c>
      <c r="F169" s="42" t="s">
        <v>113</v>
      </c>
      <c r="G169" s="75" t="s">
        <v>57</v>
      </c>
      <c r="H169" s="107">
        <v>199.81</v>
      </c>
      <c r="I169" s="140"/>
      <c r="J169" s="152"/>
      <c r="K169" s="43"/>
      <c r="L169" s="82">
        <f t="shared" si="12"/>
        <v>0</v>
      </c>
      <c r="M169" s="157"/>
      <c r="N169" s="71"/>
    </row>
    <row r="170" spans="1:15" s="11" customFormat="1" ht="15.75" customHeight="1" x14ac:dyDescent="0.25">
      <c r="A170" s="199" t="s">
        <v>43</v>
      </c>
      <c r="B170" s="199"/>
      <c r="C170" s="45"/>
      <c r="D170" s="39"/>
      <c r="E170" s="39"/>
      <c r="F170" s="46"/>
      <c r="G170" s="37"/>
      <c r="H170" s="38">
        <f>H143+H144+H158+H165+H153+H151+H148+H159+H161+H163+H164+H166+H167+H168+H169+H149+H160+H162</f>
        <v>37569.78</v>
      </c>
      <c r="I170" s="141">
        <f>I143+I144+I158+I165+I153+I151+I148+I159+I161+I163+I164+I166+I167+I168+I169+I149+I160+I162+I147</f>
        <v>13079.400000000001</v>
      </c>
      <c r="J170" s="141">
        <f t="shared" ref="J170:L170" si="13">J143+J144+J158+J165+J153+J151+J148+J159+J161+J163+J164+J166+J167+J168+J169+J149+J160+J162+J147</f>
        <v>13621.4</v>
      </c>
      <c r="K170" s="38">
        <f t="shared" si="13"/>
        <v>14244.5</v>
      </c>
      <c r="L170" s="38">
        <f t="shared" si="13"/>
        <v>14244.5</v>
      </c>
      <c r="M170" s="66"/>
    </row>
    <row r="171" spans="1:15" s="11" customFormat="1" x14ac:dyDescent="0.25">
      <c r="A171" s="169" t="s">
        <v>44</v>
      </c>
      <c r="B171" s="169"/>
      <c r="C171" s="47"/>
      <c r="D171" s="46"/>
      <c r="E171" s="46"/>
      <c r="F171" s="46"/>
      <c r="G171" s="39"/>
      <c r="H171" s="40">
        <v>474580.59</v>
      </c>
      <c r="I171" s="62">
        <f>I75+I108+I123+I170+I141</f>
        <v>497145.42999999993</v>
      </c>
      <c r="J171" s="62">
        <f>J75+J108+J123+J170+J141</f>
        <v>404565.89</v>
      </c>
      <c r="K171" s="40">
        <f t="shared" ref="K171:L171" si="14">K75+K108+K123+K170+K141</f>
        <v>403840.03999999992</v>
      </c>
      <c r="L171" s="40">
        <f t="shared" si="14"/>
        <v>403840.03999999992</v>
      </c>
      <c r="M171" s="66">
        <f>SUM(H171:L171)</f>
        <v>2183971.9900000002</v>
      </c>
      <c r="O171" s="31"/>
    </row>
    <row r="172" spans="1:15" x14ac:dyDescent="0.25">
      <c r="A172" s="128"/>
      <c r="B172" s="1"/>
      <c r="C172" s="1"/>
      <c r="D172" s="1"/>
      <c r="E172" s="1"/>
      <c r="F172" s="1"/>
      <c r="G172" s="1"/>
      <c r="H172" s="7"/>
      <c r="I172" s="142"/>
      <c r="J172" s="153"/>
      <c r="K172" s="7"/>
      <c r="L172" s="7"/>
      <c r="M172" s="2"/>
    </row>
    <row r="173" spans="1:15" ht="18.75" x14ac:dyDescent="0.25">
      <c r="A173" s="129"/>
      <c r="H173" s="9"/>
      <c r="I173" s="143"/>
      <c r="J173" s="143"/>
      <c r="K173" s="9"/>
      <c r="L173" s="9"/>
    </row>
    <row r="174" spans="1:15" ht="18.75" x14ac:dyDescent="0.25">
      <c r="A174" s="129" t="s">
        <v>121</v>
      </c>
    </row>
    <row r="175" spans="1:15" ht="18.75" x14ac:dyDescent="0.3">
      <c r="A175" s="129" t="s">
        <v>45</v>
      </c>
      <c r="M175" s="4" t="s">
        <v>120</v>
      </c>
    </row>
    <row r="176" spans="1:15" ht="18.75" x14ac:dyDescent="0.3">
      <c r="A176" s="129" t="s">
        <v>46</v>
      </c>
      <c r="M176" s="4"/>
    </row>
    <row r="177" spans="1:1" ht="15.75" x14ac:dyDescent="0.25">
      <c r="A177" s="130"/>
    </row>
  </sheetData>
  <mergeCells count="165">
    <mergeCell ref="C11:C21"/>
    <mergeCell ref="D54:D58"/>
    <mergeCell ref="K5:K6"/>
    <mergeCell ref="K7:K8"/>
    <mergeCell ref="K73:K74"/>
    <mergeCell ref="K123:K124"/>
    <mergeCell ref="K144:K146"/>
    <mergeCell ref="B9:M9"/>
    <mergeCell ref="B10:M10"/>
    <mergeCell ref="C54:C58"/>
    <mergeCell ref="L7:L8"/>
    <mergeCell ref="H5:H6"/>
    <mergeCell ref="L5:L6"/>
    <mergeCell ref="B65:B66"/>
    <mergeCell ref="B132:B138"/>
    <mergeCell ref="C59:C64"/>
    <mergeCell ref="M54:M58"/>
    <mergeCell ref="M65:M66"/>
    <mergeCell ref="M67:M72"/>
    <mergeCell ref="M117:M119"/>
    <mergeCell ref="M73:M74"/>
    <mergeCell ref="C105:C107"/>
    <mergeCell ref="C77:C90"/>
    <mergeCell ref="G123:G124"/>
    <mergeCell ref="J73:J74"/>
    <mergeCell ref="J123:J124"/>
    <mergeCell ref="B92:B104"/>
    <mergeCell ref="B77:B90"/>
    <mergeCell ref="D130:D131"/>
    <mergeCell ref="F130:F131"/>
    <mergeCell ref="A129:M129"/>
    <mergeCell ref="M123:M124"/>
    <mergeCell ref="I123:I124"/>
    <mergeCell ref="I73:I74"/>
    <mergeCell ref="A75:B75"/>
    <mergeCell ref="A128:B128"/>
    <mergeCell ref="C123:C124"/>
    <mergeCell ref="D123:D124"/>
    <mergeCell ref="E123:E124"/>
    <mergeCell ref="G73:G74"/>
    <mergeCell ref="C73:C74"/>
    <mergeCell ref="M105:M107"/>
    <mergeCell ref="L123:L124"/>
    <mergeCell ref="E143:E146"/>
    <mergeCell ref="F143:F146"/>
    <mergeCell ref="G144:G146"/>
    <mergeCell ref="H144:H146"/>
    <mergeCell ref="I144:I146"/>
    <mergeCell ref="J144:J146"/>
    <mergeCell ref="A126:A127"/>
    <mergeCell ref="B126:B127"/>
    <mergeCell ref="C126:C127"/>
    <mergeCell ref="B130:B131"/>
    <mergeCell ref="A5:A8"/>
    <mergeCell ref="H1:M3"/>
    <mergeCell ref="A130:A131"/>
    <mergeCell ref="M151:M153"/>
    <mergeCell ref="M132:M138"/>
    <mergeCell ref="A143:A150"/>
    <mergeCell ref="B143:B150"/>
    <mergeCell ref="C143:C150"/>
    <mergeCell ref="C132:C138"/>
    <mergeCell ref="A132:A138"/>
    <mergeCell ref="B139:B140"/>
    <mergeCell ref="C139:C140"/>
    <mergeCell ref="A141:B141"/>
    <mergeCell ref="C130:C131"/>
    <mergeCell ref="F123:F124"/>
    <mergeCell ref="A125:M125"/>
    <mergeCell ref="A123:B124"/>
    <mergeCell ref="M126:M127"/>
    <mergeCell ref="A139:A140"/>
    <mergeCell ref="G149:G150"/>
    <mergeCell ref="H149:H150"/>
    <mergeCell ref="I149:I150"/>
    <mergeCell ref="J149:J150"/>
    <mergeCell ref="D143:D146"/>
    <mergeCell ref="A4:M4"/>
    <mergeCell ref="A109:M110"/>
    <mergeCell ref="B11:B21"/>
    <mergeCell ref="M160:M162"/>
    <mergeCell ref="C160:C162"/>
    <mergeCell ref="I5:I6"/>
    <mergeCell ref="M5:M6"/>
    <mergeCell ref="I7:I8"/>
    <mergeCell ref="H123:H124"/>
    <mergeCell ref="M77:M90"/>
    <mergeCell ref="A76:M76"/>
    <mergeCell ref="A77:A90"/>
    <mergeCell ref="A105:A107"/>
    <mergeCell ref="B105:B107"/>
    <mergeCell ref="B22:B53"/>
    <mergeCell ref="J7:J8"/>
    <mergeCell ref="G7:G8"/>
    <mergeCell ref="F54:F58"/>
    <mergeCell ref="H73:H74"/>
    <mergeCell ref="C151:C154"/>
    <mergeCell ref="B151:B154"/>
    <mergeCell ref="A151:A154"/>
    <mergeCell ref="C22:C53"/>
    <mergeCell ref="E54:E58"/>
    <mergeCell ref="A22:A53"/>
    <mergeCell ref="B73:B74"/>
    <mergeCell ref="A11:A21"/>
    <mergeCell ref="A171:B171"/>
    <mergeCell ref="A170:B170"/>
    <mergeCell ref="A155:A157"/>
    <mergeCell ref="B155:B157"/>
    <mergeCell ref="C155:C157"/>
    <mergeCell ref="B160:B163"/>
    <mergeCell ref="A166:A167"/>
    <mergeCell ref="B166:B167"/>
    <mergeCell ref="C166:C167"/>
    <mergeCell ref="A168:A169"/>
    <mergeCell ref="B168:B169"/>
    <mergeCell ref="C168:C169"/>
    <mergeCell ref="B158:B159"/>
    <mergeCell ref="A158:A159"/>
    <mergeCell ref="C158:C159"/>
    <mergeCell ref="A160:A163"/>
    <mergeCell ref="A59:A64"/>
    <mergeCell ref="B54:B58"/>
    <mergeCell ref="B59:B64"/>
    <mergeCell ref="A92:A104"/>
    <mergeCell ref="C92:C104"/>
    <mergeCell ref="A117:A121"/>
    <mergeCell ref="B117:B121"/>
    <mergeCell ref="C117:C121"/>
    <mergeCell ref="D117:D121"/>
    <mergeCell ref="E117:E121"/>
    <mergeCell ref="F117:F121"/>
    <mergeCell ref="A65:A66"/>
    <mergeCell ref="A67:A72"/>
    <mergeCell ref="C65:C66"/>
    <mergeCell ref="B67:B72"/>
    <mergeCell ref="C67:C72"/>
    <mergeCell ref="A111:A116"/>
    <mergeCell ref="B114:B116"/>
    <mergeCell ref="C114:C116"/>
    <mergeCell ref="B111:B113"/>
    <mergeCell ref="C111:C113"/>
    <mergeCell ref="M166:M167"/>
    <mergeCell ref="M168:M169"/>
    <mergeCell ref="B5:B8"/>
    <mergeCell ref="C5:C8"/>
    <mergeCell ref="D5:G6"/>
    <mergeCell ref="J5:J6"/>
    <mergeCell ref="M158:M159"/>
    <mergeCell ref="M7:M8"/>
    <mergeCell ref="M143:M150"/>
    <mergeCell ref="M155:M157"/>
    <mergeCell ref="A142:M142"/>
    <mergeCell ref="D7:D8"/>
    <mergeCell ref="F7:F8"/>
    <mergeCell ref="H7:H8"/>
    <mergeCell ref="M92:M103"/>
    <mergeCell ref="A108:B108"/>
    <mergeCell ref="E130:E131"/>
    <mergeCell ref="D73:D74"/>
    <mergeCell ref="E73:E74"/>
    <mergeCell ref="F73:F74"/>
    <mergeCell ref="A73:A74"/>
    <mergeCell ref="M11:M53"/>
    <mergeCell ref="A54:A58"/>
    <mergeCell ref="M59:M64"/>
  </mergeCells>
  <pageMargins left="0.62992125984251968" right="0.23622047244094491" top="0.35433070866141736" bottom="0.35433070866141736" header="0.31496062992125984" footer="0.31496062992125984"/>
  <pageSetup paperSize="9" scale="38" fitToHeight="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2024-10-22T04:05:00Z</dcterms:modified>
</cp:coreProperties>
</file>