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425" firstSheet="1" activeTab="3"/>
  </bookViews>
  <sheets>
    <sheet name="1 пол.2023" sheetId="7" r:id="rId1"/>
    <sheet name="считать" sheetId="11" r:id="rId2"/>
    <sheet name="1 квартал" sheetId="9" r:id="rId3"/>
    <sheet name="полугодие" sheetId="10" r:id="rId4"/>
    <sheet name="3 квартал" sheetId="12" r:id="rId5"/>
    <sheet name="9 месяцев" sheetId="13" r:id="rId6"/>
    <sheet name="4 квартал" sheetId="14" r:id="rId7"/>
    <sheet name="год" sheetId="15" r:id="rId8"/>
  </sheets>
  <definedNames>
    <definedName name="_xlnm.Print_Area" localSheetId="2">'1 квартал'!$A$1:$O$18</definedName>
  </definedNames>
  <calcPr calcId="144525"/>
</workbook>
</file>

<file path=xl/calcChain.xml><?xml version="1.0" encoding="utf-8"?>
<calcChain xmlns="http://schemas.openxmlformats.org/spreadsheetml/2006/main">
  <c r="J17" i="11" l="1"/>
  <c r="K17" i="11"/>
  <c r="I17" i="11"/>
  <c r="H17" i="11"/>
  <c r="K16" i="10"/>
  <c r="H9" i="11"/>
  <c r="H8" i="11"/>
  <c r="L9" i="11"/>
  <c r="J9" i="11"/>
  <c r="L8" i="11"/>
  <c r="J8" i="11"/>
  <c r="K19" i="10"/>
  <c r="L19" i="10" s="1"/>
  <c r="K18" i="10"/>
  <c r="L18" i="10" s="1"/>
  <c r="K17" i="10"/>
  <c r="K19" i="9"/>
  <c r="K18" i="9"/>
  <c r="K17" i="9"/>
  <c r="K16" i="9"/>
  <c r="L16" i="10" l="1"/>
  <c r="O13" i="10" s="1"/>
  <c r="L19" i="9"/>
  <c r="L18" i="9"/>
  <c r="L16" i="9"/>
  <c r="O13" i="9" l="1"/>
  <c r="K18" i="15"/>
  <c r="L18" i="15"/>
  <c r="K26" i="15" l="1"/>
  <c r="K23" i="15"/>
  <c r="L26" i="15" l="1"/>
  <c r="K24" i="15"/>
  <c r="L24" i="15" s="1"/>
  <c r="O14" i="15" l="1"/>
  <c r="L24" i="14"/>
  <c r="K24" i="14"/>
  <c r="K22" i="14"/>
  <c r="L22" i="14" s="1"/>
  <c r="K21" i="14"/>
  <c r="K16" i="14"/>
  <c r="L16" i="14" l="1"/>
  <c r="O12" i="14"/>
  <c r="K24" i="13"/>
  <c r="L24" i="13" s="1"/>
  <c r="K22" i="13"/>
  <c r="L22" i="13" s="1"/>
  <c r="K16" i="13"/>
  <c r="K21" i="13"/>
  <c r="K24" i="12"/>
  <c r="L24" i="12" s="1"/>
  <c r="K22" i="12"/>
  <c r="L22" i="12" s="1"/>
  <c r="K21" i="12"/>
  <c r="K16" i="12"/>
  <c r="E21" i="11"/>
  <c r="D21" i="11"/>
  <c r="G17" i="11"/>
  <c r="F17" i="11"/>
  <c r="L16" i="13" l="1"/>
  <c r="O12" i="13" s="1"/>
  <c r="L16" i="12"/>
  <c r="O12" i="12"/>
</calcChain>
</file>

<file path=xl/sharedStrings.xml><?xml version="1.0" encoding="utf-8"?>
<sst xmlns="http://schemas.openxmlformats.org/spreadsheetml/2006/main" count="432" uniqueCount="94">
  <si>
    <t>Наименование
учреждения, оказывающего услугу (выполняющего работу)</t>
  </si>
  <si>
    <t>ИНН 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</si>
  <si>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</si>
  <si>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</si>
  <si>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</si>
  <si>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</si>
  <si>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</si>
  <si>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</si>
  <si>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</si>
  <si>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</si>
  <si>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</si>
  <si>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</si>
  <si>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МБУК "Козульская ЦКС",</t>
  </si>
  <si>
    <t>Организация деятельности клубных формирований и формирований самодеятельного народного творчества</t>
  </si>
  <si>
    <t>Услуга</t>
  </si>
  <si>
    <t>показатель качества</t>
  </si>
  <si>
    <t>доля клубных формирований для детей и подростков от общего числа клубных формирований</t>
  </si>
  <si>
    <t>поцент</t>
  </si>
  <si>
    <t>количество клубных формирований</t>
  </si>
  <si>
    <t>единица</t>
  </si>
  <si>
    <t>отчет</t>
  </si>
  <si>
    <t>показатель объема</t>
  </si>
  <si>
    <t>количество посещений</t>
  </si>
  <si>
    <t>человек</t>
  </si>
  <si>
    <t>в связи с реализацией социокультурных проектов увеличился интерес у населения</t>
  </si>
  <si>
    <t>Организация и проведение культурно-массовых мероприятий творческих (иные зрелищные мероприятия)</t>
  </si>
  <si>
    <t>Работа</t>
  </si>
  <si>
    <t>количество участников мероприятий</t>
  </si>
  <si>
    <t>чел.</t>
  </si>
  <si>
    <t>Показатель объема</t>
  </si>
  <si>
    <t>количество проведенных мероприятий</t>
  </si>
  <si>
    <t>шт.</t>
  </si>
  <si>
    <t>код муниципальной услуги (работы)</t>
  </si>
  <si>
    <t>Р.04.1.0051.0001.001</t>
  </si>
  <si>
    <t>591400О.99.0.ББ73АА01000</t>
  </si>
  <si>
    <t>Показ кинофильмов</t>
  </si>
  <si>
    <t>услуга платная</t>
  </si>
  <si>
    <t>число зрителей</t>
  </si>
  <si>
    <t>услуга без платы</t>
  </si>
  <si>
    <t>Показатель качества</t>
  </si>
  <si>
    <t>процент</t>
  </si>
  <si>
    <t>средняя заполняемость зала</t>
  </si>
  <si>
    <t>человека-день</t>
  </si>
  <si>
    <t>час</t>
  </si>
  <si>
    <t>Значение, утвержденное в муниципальном задании на отчетный финансовый год</t>
  </si>
  <si>
    <t>Фактическое значение за отчетный финансовый период</t>
  </si>
  <si>
    <t>Журналы учета клубных формирований</t>
  </si>
  <si>
    <t>Журналы учета культурно-массовых мероприятий</t>
  </si>
  <si>
    <t>Директор МБУК "Козульская ЦКС"  ___________________________________  Е.А. Селецкая</t>
  </si>
  <si>
    <t>Отчет по выполнению муниципального задания за 1 полугодие 2023 год</t>
  </si>
  <si>
    <t>Е.А. Селецкая</t>
  </si>
  <si>
    <t xml:space="preserve">Директор МБУК "Козульская ЦКС"  ___________________________________  </t>
  </si>
  <si>
    <t>филиал Сельский Дом культуры с. Лазурное</t>
  </si>
  <si>
    <t xml:space="preserve">Отчет по выполнению муниципального задания Муниципальным бюджетным учреждением культуры                                                                                                                                          "Централизованная клубная система Козульского района" </t>
  </si>
  <si>
    <t>план год</t>
  </si>
  <si>
    <t>План квартал</t>
  </si>
  <si>
    <t>I квартал</t>
  </si>
  <si>
    <t>II квартал</t>
  </si>
  <si>
    <t>Кол-во участников мероприятий</t>
  </si>
  <si>
    <t>Кол-во мероприятий</t>
  </si>
  <si>
    <t>Соц. показ</t>
  </si>
  <si>
    <t>факт</t>
  </si>
  <si>
    <t>Платный показ</t>
  </si>
  <si>
    <t>фильмы бесплат.</t>
  </si>
  <si>
    <t>фильмы платно</t>
  </si>
  <si>
    <t>РДК</t>
  </si>
  <si>
    <t>Н.Черная</t>
  </si>
  <si>
    <t>Лазурный</t>
  </si>
  <si>
    <t>Балахтон</t>
  </si>
  <si>
    <t>Шадрино</t>
  </si>
  <si>
    <t>Заречный</t>
  </si>
  <si>
    <t>за 3 квартал 2024 года</t>
  </si>
  <si>
    <t>III квартал</t>
  </si>
  <si>
    <t>за 1-3 квартал 2024 года</t>
  </si>
  <si>
    <t>9 мес.</t>
  </si>
  <si>
    <t>за 4 квартал 2024 года</t>
  </si>
  <si>
    <t>IV квартал</t>
  </si>
  <si>
    <t>год</t>
  </si>
  <si>
    <t>за 2024 год</t>
  </si>
  <si>
    <t xml:space="preserve">Отчет о фактическом исполнении муниципального задания Муниципальным бюджетным учреждением культуры                                                                                                                                          "Централизованная клубная система Козульского района" </t>
  </si>
  <si>
    <t>Наименовани ГРБС: Администрация Козульского района</t>
  </si>
  <si>
    <t>открытие цифрового кинозала</t>
  </si>
  <si>
    <t>ед.</t>
  </si>
  <si>
    <t>работа</t>
  </si>
  <si>
    <t>услуга</t>
  </si>
  <si>
    <t>за I кваратл 2025 года</t>
  </si>
  <si>
    <t>полугодие</t>
  </si>
  <si>
    <t>за I полугодие 2025 года</t>
  </si>
  <si>
    <t>1 квартал</t>
  </si>
  <si>
    <t>2 кваратл</t>
  </si>
  <si>
    <t>591400О.99.0.ББ85АА01000</t>
  </si>
  <si>
    <t>910000.Р.27.1.РО510001000</t>
  </si>
  <si>
    <t>949916O.99.0.ББ78АА00000</t>
  </si>
  <si>
    <t>910000.Р27.1.РО510001000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</si>
</sst>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6" fillId="0" borderId="0" xfId="0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9" fontId="5" fillId="0" borderId="1" xfId="0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textRotation="90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textRotation="90"/>
    </xf>
    <xf numFmtId="9" fontId="5" fillId="0" borderId="5" xfId="0" applyNumberFormat="1" applyFont="1" applyFill="1" applyBorder="1" applyAlignment="1">
      <alignment vertical="center" textRotation="90" wrapText="1"/>
    </xf>
    <xf numFmtId="0" fontId="7" fillId="0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9" fontId="5" fillId="0" borderId="5" xfId="0" applyNumberFormat="1" applyFont="1" applyFill="1" applyBorder="1" applyAlignment="1">
      <alignment vertical="top" wrapText="1"/>
    </xf>
    <xf numFmtId="9" fontId="5" fillId="0" borderId="5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textRotation="90"/>
    </xf>
    <xf numFmtId="9" fontId="5" fillId="0" borderId="1" xfId="0" applyNumberFormat="1" applyFont="1" applyFill="1" applyBorder="1" applyAlignment="1">
      <alignment vertical="center" wrapText="1"/>
    </xf>
    <xf numFmtId="9" fontId="7" fillId="0" borderId="1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left" vertical="center" wrapText="1" indent="7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textRotation="90"/>
    </xf>
    <xf numFmtId="0" fontId="4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top"/>
    </xf>
    <xf numFmtId="164" fontId="17" fillId="0" borderId="5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9" fontId="4" fillId="0" borderId="5" xfId="0" applyNumberFormat="1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164" fontId="17" fillId="0" borderId="3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16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90"/>
    </xf>
    <xf numFmtId="9" fontId="4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9" fontId="17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164" fontId="17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90"/>
    </xf>
    <xf numFmtId="9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7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 vertical="top" wrapText="1"/>
    </xf>
    <xf numFmtId="0" fontId="10" fillId="0" borderId="3" xfId="0" applyFont="1" applyBorder="1" applyAlignment="1"/>
    <xf numFmtId="0" fontId="10" fillId="0" borderId="4" xfId="0" applyFont="1" applyBorder="1" applyAlignment="1"/>
    <xf numFmtId="0" fontId="7" fillId="0" borderId="3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/>
    <xf numFmtId="0" fontId="5" fillId="0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top" wrapText="1"/>
    </xf>
    <xf numFmtId="9" fontId="4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17" fillId="0" borderId="5" xfId="0" applyNumberFormat="1" applyFont="1" applyFill="1" applyBorder="1" applyAlignment="1">
      <alignment horizontal="center" vertical="center"/>
    </xf>
    <xf numFmtId="164" fontId="17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left" vertical="center" wrapText="1" indent="7"/>
    </xf>
    <xf numFmtId="164" fontId="5" fillId="0" borderId="4" xfId="0" applyNumberFormat="1" applyFont="1" applyFill="1" applyBorder="1" applyAlignment="1">
      <alignment horizontal="left" vertical="center" wrapText="1" indent="7"/>
    </xf>
    <xf numFmtId="0" fontId="7" fillId="0" borderId="5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9" fontId="7" fillId="0" borderId="5" xfId="0" applyNumberFormat="1" applyFont="1" applyFill="1" applyBorder="1" applyAlignment="1">
      <alignment horizontal="center" vertical="top"/>
    </xf>
    <xf numFmtId="9" fontId="7" fillId="0" borderId="4" xfId="0" applyNumberFormat="1" applyFont="1" applyFill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9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center" wrapText="1" indent="7"/>
    </xf>
    <xf numFmtId="164" fontId="4" fillId="0" borderId="4" xfId="0" applyNumberFormat="1" applyFont="1" applyFill="1" applyBorder="1" applyAlignment="1">
      <alignment horizontal="left" vertical="center" wrapText="1" indent="7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9" fontId="17" fillId="0" borderId="1" xfId="0" applyNumberFormat="1" applyFont="1" applyFill="1" applyBorder="1" applyAlignment="1">
      <alignment horizontal="center" vertical="top"/>
    </xf>
    <xf numFmtId="164" fontId="17" fillId="0" borderId="10" xfId="0" applyNumberFormat="1" applyFont="1" applyFill="1" applyBorder="1" applyAlignment="1">
      <alignment horizontal="center" vertical="center"/>
    </xf>
    <xf numFmtId="164" fontId="17" fillId="0" borderId="1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B10" zoomScale="55" zoomScaleNormal="55" workbookViewId="0">
      <selection activeCell="P8" sqref="P8"/>
    </sheetView>
  </sheetViews>
  <sheetFormatPr defaultColWidth="9.140625" defaultRowHeight="15.75" x14ac:dyDescent="0.25"/>
  <cols>
    <col min="1" max="1" width="23" style="1" customWidth="1"/>
    <col min="2" max="2" width="24" style="1" customWidth="1"/>
    <col min="3" max="3" width="22.42578125" style="1" customWidth="1"/>
    <col min="4" max="4" width="26" style="1" customWidth="1"/>
    <col min="5" max="5" width="17.85546875" style="1" customWidth="1"/>
    <col min="6" max="6" width="20" style="1" customWidth="1"/>
    <col min="7" max="7" width="33.42578125" style="1" customWidth="1"/>
    <col min="8" max="8" width="12.5703125" style="1" customWidth="1"/>
    <col min="9" max="9" width="22.140625" style="1" customWidth="1"/>
    <col min="10" max="10" width="20.42578125" style="1" customWidth="1"/>
    <col min="11" max="11" width="25.140625" style="1" customWidth="1"/>
    <col min="12" max="12" width="27.140625" style="1" customWidth="1"/>
    <col min="13" max="13" width="14.85546875" style="1" customWidth="1"/>
    <col min="14" max="14" width="15.5703125" style="1" customWidth="1"/>
    <col min="15" max="15" width="13.5703125" style="1" customWidth="1"/>
    <col min="16" max="16" width="9.140625" style="1"/>
    <col min="17" max="17" width="11.42578125" style="1" customWidth="1"/>
    <col min="18" max="16384" width="9.140625" style="1"/>
  </cols>
  <sheetData>
    <row r="1" spans="1:17" ht="15.75" customHeight="1" x14ac:dyDescent="0.25">
      <c r="N1" s="120"/>
      <c r="O1" s="120"/>
      <c r="P1" s="120"/>
      <c r="Q1" s="120"/>
    </row>
    <row r="2" spans="1:17" ht="15.75" customHeight="1" x14ac:dyDescent="0.25">
      <c r="N2" s="120"/>
      <c r="O2" s="120"/>
      <c r="P2" s="120"/>
      <c r="Q2" s="120"/>
    </row>
    <row r="3" spans="1:17" ht="15.75" customHeight="1" x14ac:dyDescent="0.25">
      <c r="N3" s="120"/>
      <c r="O3" s="120"/>
      <c r="P3" s="120"/>
      <c r="Q3" s="120"/>
    </row>
    <row r="4" spans="1:17" ht="15.6" x14ac:dyDescent="0.35">
      <c r="N4" s="2"/>
    </row>
    <row r="5" spans="1:17" ht="15.75" customHeight="1" x14ac:dyDescent="0.25">
      <c r="C5" s="121" t="s">
        <v>49</v>
      </c>
      <c r="D5" s="121"/>
      <c r="E5" s="121"/>
      <c r="F5" s="121"/>
      <c r="G5" s="121"/>
      <c r="H5" s="121"/>
      <c r="I5" s="121"/>
      <c r="J5" s="121"/>
      <c r="K5" s="121"/>
      <c r="L5" s="121"/>
    </row>
    <row r="6" spans="1:17" ht="15.75" customHeight="1" x14ac:dyDescent="0.25"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7" ht="15.75" customHeight="1" x14ac:dyDescent="0.25"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7" ht="72" customHeight="1" x14ac:dyDescent="0.35"/>
    <row r="9" spans="1:17" ht="198.75" customHeight="1" x14ac:dyDescent="0.3">
      <c r="A9" s="7" t="s">
        <v>0</v>
      </c>
      <c r="B9" s="8" t="s">
        <v>1</v>
      </c>
      <c r="C9" s="8" t="s">
        <v>32</v>
      </c>
      <c r="D9" s="7" t="s">
        <v>2</v>
      </c>
      <c r="E9" s="7" t="s">
        <v>3</v>
      </c>
      <c r="F9" s="7" t="s">
        <v>4</v>
      </c>
      <c r="G9" s="9" t="s">
        <v>5</v>
      </c>
      <c r="H9" s="7" t="s">
        <v>6</v>
      </c>
      <c r="I9" s="7" t="s">
        <v>44</v>
      </c>
      <c r="J9" s="7" t="s">
        <v>45</v>
      </c>
      <c r="K9" s="7" t="s">
        <v>7</v>
      </c>
      <c r="L9" s="7" t="s">
        <v>8</v>
      </c>
      <c r="M9" s="7" t="s">
        <v>9</v>
      </c>
      <c r="N9" s="7" t="s">
        <v>10</v>
      </c>
      <c r="O9" s="6" t="s">
        <v>11</v>
      </c>
    </row>
    <row r="10" spans="1:17" ht="116.25" customHeight="1" x14ac:dyDescent="0.25">
      <c r="A10" s="122" t="s">
        <v>12</v>
      </c>
      <c r="B10" s="126">
        <v>2421002984</v>
      </c>
      <c r="C10" s="130"/>
      <c r="D10" s="133" t="s">
        <v>13</v>
      </c>
      <c r="E10" s="136" t="s">
        <v>14</v>
      </c>
      <c r="F10" s="11" t="s">
        <v>15</v>
      </c>
      <c r="G10" s="12" t="s">
        <v>16</v>
      </c>
      <c r="H10" s="11" t="s">
        <v>17</v>
      </c>
      <c r="I10" s="11"/>
      <c r="J10" s="11"/>
      <c r="K10" s="11"/>
      <c r="L10" s="137">
        <v>1</v>
      </c>
      <c r="M10" s="13"/>
      <c r="N10" s="14"/>
      <c r="O10" s="140">
        <v>1.075</v>
      </c>
      <c r="P10" s="144"/>
      <c r="Q10" s="144"/>
    </row>
    <row r="11" spans="1:17" ht="61.5" customHeight="1" x14ac:dyDescent="0.25">
      <c r="A11" s="123"/>
      <c r="B11" s="127"/>
      <c r="C11" s="131"/>
      <c r="D11" s="134"/>
      <c r="E11" s="136"/>
      <c r="F11" s="12" t="s">
        <v>15</v>
      </c>
      <c r="G11" s="12" t="s">
        <v>18</v>
      </c>
      <c r="H11" s="11" t="s">
        <v>19</v>
      </c>
      <c r="I11" s="11">
        <v>128</v>
      </c>
      <c r="J11" s="11">
        <v>128</v>
      </c>
      <c r="K11" s="32">
        <v>1</v>
      </c>
      <c r="L11" s="138"/>
      <c r="M11" s="13"/>
      <c r="O11" s="141"/>
      <c r="P11" s="144"/>
      <c r="Q11" s="144"/>
    </row>
    <row r="12" spans="1:17" ht="121.5" customHeight="1" x14ac:dyDescent="0.25">
      <c r="A12" s="123"/>
      <c r="B12" s="127"/>
      <c r="C12" s="132"/>
      <c r="D12" s="134"/>
      <c r="E12" s="136"/>
      <c r="F12" s="133" t="s">
        <v>21</v>
      </c>
      <c r="G12" s="133" t="s">
        <v>22</v>
      </c>
      <c r="H12" s="133" t="s">
        <v>23</v>
      </c>
      <c r="I12" s="133">
        <v>1681</v>
      </c>
      <c r="J12" s="133">
        <v>1681</v>
      </c>
      <c r="K12" s="118">
        <v>1</v>
      </c>
      <c r="L12" s="139"/>
      <c r="M12" s="13"/>
      <c r="N12" s="14" t="s">
        <v>46</v>
      </c>
      <c r="O12" s="141"/>
      <c r="P12" s="144"/>
      <c r="Q12" s="144"/>
    </row>
    <row r="13" spans="1:17" ht="1.5" customHeight="1" x14ac:dyDescent="0.25">
      <c r="A13" s="123"/>
      <c r="B13" s="127"/>
      <c r="C13" s="15"/>
      <c r="D13" s="135"/>
      <c r="E13" s="136"/>
      <c r="F13" s="135"/>
      <c r="G13" s="135"/>
      <c r="H13" s="135"/>
      <c r="I13" s="135"/>
      <c r="J13" s="135"/>
      <c r="K13" s="119"/>
      <c r="L13" s="17"/>
      <c r="M13" s="13" t="s">
        <v>24</v>
      </c>
      <c r="N13" s="14"/>
      <c r="O13" s="141"/>
      <c r="P13" s="144"/>
      <c r="Q13" s="144"/>
    </row>
    <row r="14" spans="1:17" ht="76.5" customHeight="1" x14ac:dyDescent="0.25">
      <c r="A14" s="123"/>
      <c r="B14" s="127"/>
      <c r="C14" s="152" t="s">
        <v>33</v>
      </c>
      <c r="D14" s="155" t="s">
        <v>25</v>
      </c>
      <c r="E14" s="158" t="s">
        <v>26</v>
      </c>
      <c r="F14" s="133" t="s">
        <v>21</v>
      </c>
      <c r="G14" s="133" t="s">
        <v>27</v>
      </c>
      <c r="H14" s="133" t="s">
        <v>28</v>
      </c>
      <c r="I14" s="133">
        <v>99931</v>
      </c>
      <c r="J14" s="133">
        <v>49966</v>
      </c>
      <c r="K14" s="118">
        <v>1</v>
      </c>
      <c r="L14" s="137"/>
      <c r="M14" s="13"/>
      <c r="N14" s="14" t="s">
        <v>47</v>
      </c>
      <c r="O14" s="141"/>
      <c r="P14" s="144"/>
      <c r="Q14" s="144"/>
    </row>
    <row r="15" spans="1:17" ht="54" hidden="1" customHeight="1" x14ac:dyDescent="0.35">
      <c r="A15" s="123"/>
      <c r="B15" s="127"/>
      <c r="C15" s="153"/>
      <c r="D15" s="150"/>
      <c r="E15" s="159"/>
      <c r="F15" s="134"/>
      <c r="G15" s="134"/>
      <c r="H15" s="134"/>
      <c r="I15" s="134"/>
      <c r="J15" s="134"/>
      <c r="K15" s="145"/>
      <c r="L15" s="138"/>
      <c r="M15" s="19"/>
      <c r="N15" s="14"/>
      <c r="O15" s="141"/>
      <c r="P15" s="144"/>
      <c r="Q15" s="144"/>
    </row>
    <row r="16" spans="1:17" ht="45" hidden="1" customHeight="1" x14ac:dyDescent="0.35">
      <c r="A16" s="123"/>
      <c r="B16" s="127"/>
      <c r="C16" s="153"/>
      <c r="D16" s="150"/>
      <c r="E16" s="159"/>
      <c r="F16" s="134"/>
      <c r="G16" s="134"/>
      <c r="H16" s="134"/>
      <c r="I16" s="134"/>
      <c r="J16" s="134"/>
      <c r="K16" s="145"/>
      <c r="L16" s="138"/>
      <c r="M16" s="19"/>
      <c r="N16" s="14"/>
      <c r="O16" s="141"/>
      <c r="P16" s="144"/>
      <c r="Q16" s="144"/>
    </row>
    <row r="17" spans="1:17" ht="34.5" hidden="1" customHeight="1" x14ac:dyDescent="0.35">
      <c r="A17" s="123"/>
      <c r="B17" s="127"/>
      <c r="C17" s="153"/>
      <c r="D17" s="150"/>
      <c r="E17" s="159"/>
      <c r="F17" s="134"/>
      <c r="G17" s="134"/>
      <c r="H17" s="134"/>
      <c r="I17" s="134"/>
      <c r="J17" s="134"/>
      <c r="K17" s="145"/>
      <c r="L17" s="138"/>
      <c r="M17" s="19"/>
      <c r="N17" s="14"/>
      <c r="O17" s="141"/>
      <c r="P17" s="144"/>
      <c r="Q17" s="144"/>
    </row>
    <row r="18" spans="1:17" ht="54.75" hidden="1" customHeight="1" x14ac:dyDescent="0.35">
      <c r="A18" s="123"/>
      <c r="B18" s="127"/>
      <c r="C18" s="153"/>
      <c r="D18" s="150"/>
      <c r="E18" s="159"/>
      <c r="F18" s="135"/>
      <c r="G18" s="135"/>
      <c r="H18" s="135"/>
      <c r="I18" s="135"/>
      <c r="J18" s="135"/>
      <c r="K18" s="119"/>
      <c r="L18" s="138"/>
      <c r="M18" s="19"/>
      <c r="N18" s="14"/>
      <c r="O18" s="141"/>
      <c r="P18" s="144"/>
      <c r="Q18" s="144"/>
    </row>
    <row r="19" spans="1:17" ht="71.25" customHeight="1" x14ac:dyDescent="0.25">
      <c r="A19" s="123"/>
      <c r="B19" s="127"/>
      <c r="C19" s="153"/>
      <c r="D19" s="150"/>
      <c r="E19" s="159"/>
      <c r="F19" s="10" t="s">
        <v>29</v>
      </c>
      <c r="G19" s="10" t="s">
        <v>30</v>
      </c>
      <c r="H19" s="10" t="s">
        <v>31</v>
      </c>
      <c r="I19" s="10">
        <v>2600</v>
      </c>
      <c r="J19" s="10">
        <v>1300</v>
      </c>
      <c r="K19" s="20">
        <v>1</v>
      </c>
      <c r="L19" s="138"/>
      <c r="M19" s="13"/>
      <c r="N19" s="14"/>
      <c r="O19" s="141"/>
      <c r="P19" s="144"/>
      <c r="Q19" s="144"/>
    </row>
    <row r="20" spans="1:17" ht="15" hidden="1" customHeight="1" x14ac:dyDescent="0.45">
      <c r="A20" s="124"/>
      <c r="B20" s="128"/>
      <c r="C20" s="154"/>
      <c r="D20" s="156"/>
      <c r="E20" s="160"/>
      <c r="F20" s="21" t="s">
        <v>21</v>
      </c>
      <c r="G20" s="18"/>
      <c r="H20" s="18"/>
      <c r="I20" s="18"/>
      <c r="J20" s="18"/>
      <c r="K20" s="22"/>
      <c r="L20" s="146"/>
      <c r="M20" s="23"/>
      <c r="N20" s="24"/>
      <c r="O20" s="141"/>
      <c r="P20" s="144"/>
      <c r="Q20" s="144"/>
    </row>
    <row r="21" spans="1:17" ht="46.5" customHeight="1" x14ac:dyDescent="0.25">
      <c r="A21" s="124"/>
      <c r="B21" s="128"/>
      <c r="C21" s="154"/>
      <c r="D21" s="156"/>
      <c r="E21" s="160"/>
      <c r="F21" s="10" t="s">
        <v>29</v>
      </c>
      <c r="G21" s="10" t="s">
        <v>30</v>
      </c>
      <c r="H21" s="7" t="s">
        <v>42</v>
      </c>
      <c r="I21" s="7"/>
      <c r="J21" s="7"/>
      <c r="K21" s="20"/>
      <c r="L21" s="146"/>
      <c r="M21" s="23"/>
      <c r="N21" s="24"/>
      <c r="O21" s="141"/>
      <c r="P21" s="33"/>
      <c r="Q21" s="33"/>
    </row>
    <row r="22" spans="1:17" ht="60" customHeight="1" x14ac:dyDescent="0.25">
      <c r="A22" s="124"/>
      <c r="B22" s="128"/>
      <c r="C22" s="154"/>
      <c r="D22" s="157"/>
      <c r="E22" s="161"/>
      <c r="F22" s="10" t="s">
        <v>29</v>
      </c>
      <c r="G22" s="10" t="s">
        <v>30</v>
      </c>
      <c r="H22" s="7" t="s">
        <v>43</v>
      </c>
      <c r="I22" s="7"/>
      <c r="J22" s="7"/>
      <c r="K22" s="20"/>
      <c r="L22" s="147"/>
      <c r="M22" s="23"/>
      <c r="N22" s="24"/>
      <c r="O22" s="141"/>
      <c r="P22" s="33"/>
      <c r="Q22" s="33"/>
    </row>
    <row r="23" spans="1:17" ht="46.5" customHeight="1" x14ac:dyDescent="0.3">
      <c r="A23" s="124"/>
      <c r="B23" s="128"/>
      <c r="C23" s="148" t="s">
        <v>34</v>
      </c>
      <c r="D23" s="150" t="s">
        <v>35</v>
      </c>
      <c r="E23" s="150" t="s">
        <v>38</v>
      </c>
      <c r="F23" s="16" t="s">
        <v>39</v>
      </c>
      <c r="G23" s="25" t="s">
        <v>41</v>
      </c>
      <c r="H23" s="26" t="s">
        <v>40</v>
      </c>
      <c r="I23" s="27"/>
      <c r="J23" s="27"/>
      <c r="K23" s="22"/>
      <c r="L23" s="137"/>
      <c r="M23" s="23"/>
      <c r="N23" s="28"/>
      <c r="O23" s="142"/>
      <c r="P23" s="33"/>
      <c r="Q23" s="33"/>
    </row>
    <row r="24" spans="1:17" ht="46.5" customHeight="1" x14ac:dyDescent="0.25">
      <c r="A24" s="124"/>
      <c r="B24" s="128"/>
      <c r="C24" s="149"/>
      <c r="D24" s="125"/>
      <c r="E24" s="125"/>
      <c r="F24" s="10" t="s">
        <v>29</v>
      </c>
      <c r="G24" s="7" t="s">
        <v>37</v>
      </c>
      <c r="H24" s="18" t="s">
        <v>28</v>
      </c>
      <c r="I24" s="18">
        <v>6322</v>
      </c>
      <c r="J24" s="18">
        <v>3382</v>
      </c>
      <c r="K24" s="34">
        <v>1.07</v>
      </c>
      <c r="L24" s="151"/>
      <c r="M24" s="23"/>
      <c r="N24" s="29"/>
      <c r="O24" s="142"/>
      <c r="P24" s="33"/>
      <c r="Q24" s="33"/>
    </row>
    <row r="25" spans="1:17" ht="44.25" customHeight="1" x14ac:dyDescent="0.3">
      <c r="A25" s="124"/>
      <c r="B25" s="128"/>
      <c r="C25" s="162" t="s">
        <v>34</v>
      </c>
      <c r="D25" s="155" t="s">
        <v>35</v>
      </c>
      <c r="E25" s="158" t="s">
        <v>36</v>
      </c>
      <c r="F25" s="10" t="s">
        <v>39</v>
      </c>
      <c r="G25" s="25" t="s">
        <v>41</v>
      </c>
      <c r="H25" s="7" t="s">
        <v>40</v>
      </c>
      <c r="I25" s="18"/>
      <c r="J25" s="18"/>
      <c r="K25" s="22"/>
      <c r="L25" s="137"/>
      <c r="M25" s="23"/>
      <c r="N25" s="29" t="s">
        <v>20</v>
      </c>
      <c r="O25" s="142"/>
      <c r="P25" s="33"/>
      <c r="Q25" s="33"/>
    </row>
    <row r="26" spans="1:17" ht="52.5" customHeight="1" x14ac:dyDescent="0.25">
      <c r="A26" s="125"/>
      <c r="B26" s="129"/>
      <c r="C26" s="149"/>
      <c r="D26" s="125"/>
      <c r="E26" s="151"/>
      <c r="F26" s="10" t="s">
        <v>29</v>
      </c>
      <c r="G26" s="7" t="s">
        <v>37</v>
      </c>
      <c r="H26" s="7" t="s">
        <v>28</v>
      </c>
      <c r="I26" s="7">
        <v>3400</v>
      </c>
      <c r="J26" s="7">
        <v>1770</v>
      </c>
      <c r="K26" s="35">
        <v>1.0409999999999999</v>
      </c>
      <c r="L26" s="151"/>
      <c r="M26" s="30"/>
      <c r="N26" s="31" t="s">
        <v>20</v>
      </c>
      <c r="O26" s="143"/>
      <c r="P26" s="33"/>
      <c r="Q26" s="33"/>
    </row>
    <row r="27" spans="1:17" ht="90" customHeight="1" x14ac:dyDescent="0.25">
      <c r="C27" s="163" t="s">
        <v>48</v>
      </c>
      <c r="D27" s="163"/>
      <c r="E27" s="163"/>
      <c r="F27" s="163"/>
      <c r="G27" s="163"/>
      <c r="H27" s="163"/>
      <c r="I27" s="163"/>
      <c r="J27" s="3"/>
      <c r="K27" s="4"/>
      <c r="L27" s="4"/>
    </row>
    <row r="28" spans="1:17" ht="15" customHeight="1" x14ac:dyDescent="0.35"/>
    <row r="29" spans="1:17" ht="15.6" x14ac:dyDescent="0.35">
      <c r="F29" s="5"/>
    </row>
  </sheetData>
  <mergeCells count="35">
    <mergeCell ref="C25:C26"/>
    <mergeCell ref="D25:D26"/>
    <mergeCell ref="E25:E26"/>
    <mergeCell ref="L25:L26"/>
    <mergeCell ref="C27:I27"/>
    <mergeCell ref="I14:I18"/>
    <mergeCell ref="J14:J18"/>
    <mergeCell ref="K14:K18"/>
    <mergeCell ref="L14:L22"/>
    <mergeCell ref="C23:C24"/>
    <mergeCell ref="D23:D24"/>
    <mergeCell ref="E23:E24"/>
    <mergeCell ref="L23:L24"/>
    <mergeCell ref="C14:C22"/>
    <mergeCell ref="D14:D22"/>
    <mergeCell ref="E14:E22"/>
    <mergeCell ref="F14:F18"/>
    <mergeCell ref="G14:G18"/>
    <mergeCell ref="H14:H18"/>
    <mergeCell ref="K12:K13"/>
    <mergeCell ref="N1:Q3"/>
    <mergeCell ref="C5:L7"/>
    <mergeCell ref="A10:A26"/>
    <mergeCell ref="B10:B26"/>
    <mergeCell ref="C10:C12"/>
    <mergeCell ref="D10:D13"/>
    <mergeCell ref="E10:E13"/>
    <mergeCell ref="L10:L12"/>
    <mergeCell ref="O10:O26"/>
    <mergeCell ref="P10:Q20"/>
    <mergeCell ref="F12:F13"/>
    <mergeCell ref="G12:G13"/>
    <mergeCell ref="H12:H13"/>
    <mergeCell ref="I12:I13"/>
    <mergeCell ref="J12:J13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L21"/>
  <sheetViews>
    <sheetView topLeftCell="A7" workbookViewId="0">
      <selection activeCell="J21" sqref="J21"/>
    </sheetView>
  </sheetViews>
  <sheetFormatPr defaultRowHeight="15" x14ac:dyDescent="0.25"/>
  <cols>
    <col min="3" max="3" width="35.140625" customWidth="1"/>
    <col min="5" max="5" width="13.85546875" customWidth="1"/>
    <col min="6" max="6" width="9.5703125" customWidth="1"/>
    <col min="7" max="8" width="10.42578125" customWidth="1"/>
    <col min="9" max="9" width="11.5703125" customWidth="1"/>
    <col min="11" max="11" width="10.42578125" customWidth="1"/>
  </cols>
  <sheetData>
    <row r="6" spans="3:12" ht="14.45" x14ac:dyDescent="0.35">
      <c r="D6">
        <v>2025</v>
      </c>
    </row>
    <row r="7" spans="3:12" x14ac:dyDescent="0.25">
      <c r="D7" s="41" t="s">
        <v>54</v>
      </c>
      <c r="E7" s="41" t="s">
        <v>55</v>
      </c>
      <c r="F7" t="s">
        <v>56</v>
      </c>
      <c r="G7" t="s">
        <v>57</v>
      </c>
      <c r="H7" t="s">
        <v>86</v>
      </c>
      <c r="I7" t="s">
        <v>72</v>
      </c>
      <c r="J7" t="s">
        <v>74</v>
      </c>
      <c r="K7" t="s">
        <v>76</v>
      </c>
      <c r="L7" t="s">
        <v>77</v>
      </c>
    </row>
    <row r="8" spans="3:12" x14ac:dyDescent="0.25">
      <c r="C8" t="s">
        <v>58</v>
      </c>
      <c r="D8">
        <v>148924</v>
      </c>
      <c r="E8">
        <v>37231</v>
      </c>
      <c r="F8">
        <v>36367</v>
      </c>
      <c r="G8">
        <v>38038</v>
      </c>
      <c r="H8">
        <f>F8+G8</f>
        <v>74405</v>
      </c>
      <c r="J8">
        <f>F8+G8+I8</f>
        <v>74405</v>
      </c>
      <c r="L8">
        <f>J8+K8</f>
        <v>74405</v>
      </c>
    </row>
    <row r="9" spans="3:12" x14ac:dyDescent="0.25">
      <c r="C9" t="s">
        <v>59</v>
      </c>
      <c r="D9">
        <v>2359</v>
      </c>
      <c r="E9">
        <v>589.75</v>
      </c>
      <c r="F9">
        <v>591</v>
      </c>
      <c r="G9">
        <v>587</v>
      </c>
      <c r="H9">
        <f>F9+G9</f>
        <v>1178</v>
      </c>
      <c r="J9">
        <f>F9+G9+I9</f>
        <v>1178</v>
      </c>
      <c r="L9" s="50">
        <f>J9+K9</f>
        <v>1178</v>
      </c>
    </row>
    <row r="11" spans="3:12" x14ac:dyDescent="0.25">
      <c r="C11" t="s">
        <v>60</v>
      </c>
      <c r="D11">
        <v>6322</v>
      </c>
      <c r="E11" t="s">
        <v>61</v>
      </c>
    </row>
    <row r="12" spans="3:12" x14ac:dyDescent="0.25">
      <c r="C12" t="s">
        <v>62</v>
      </c>
      <c r="D12">
        <v>3795</v>
      </c>
      <c r="E12" t="s">
        <v>61</v>
      </c>
    </row>
    <row r="13" spans="3:12" x14ac:dyDescent="0.25">
      <c r="F13" s="164" t="s">
        <v>88</v>
      </c>
      <c r="G13" s="164"/>
      <c r="H13" s="164" t="s">
        <v>89</v>
      </c>
      <c r="I13" s="164"/>
      <c r="J13" s="164" t="s">
        <v>86</v>
      </c>
      <c r="K13" s="164"/>
    </row>
    <row r="14" spans="3:12" s="42" customFormat="1" ht="30" x14ac:dyDescent="0.25">
      <c r="F14" s="42" t="s">
        <v>63</v>
      </c>
      <c r="G14" s="42" t="s">
        <v>64</v>
      </c>
      <c r="H14" s="42" t="s">
        <v>63</v>
      </c>
      <c r="I14" s="42" t="s">
        <v>64</v>
      </c>
      <c r="J14" s="42" t="s">
        <v>63</v>
      </c>
      <c r="K14" s="42" t="s">
        <v>64</v>
      </c>
    </row>
    <row r="15" spans="3:12" x14ac:dyDescent="0.25">
      <c r="C15" t="s">
        <v>65</v>
      </c>
      <c r="D15">
        <v>17019</v>
      </c>
      <c r="E15">
        <v>110</v>
      </c>
      <c r="F15">
        <v>922</v>
      </c>
      <c r="G15">
        <v>2442</v>
      </c>
      <c r="H15">
        <v>900</v>
      </c>
      <c r="I15">
        <v>1041</v>
      </c>
    </row>
    <row r="16" spans="3:12" x14ac:dyDescent="0.25">
      <c r="C16" t="s">
        <v>66</v>
      </c>
      <c r="D16">
        <v>9376</v>
      </c>
      <c r="E16">
        <v>84</v>
      </c>
      <c r="F16">
        <v>660</v>
      </c>
      <c r="G16">
        <v>260</v>
      </c>
      <c r="H16">
        <v>660</v>
      </c>
      <c r="I16">
        <v>180</v>
      </c>
    </row>
    <row r="17" spans="3:11" x14ac:dyDescent="0.25">
      <c r="C17" t="s">
        <v>67</v>
      </c>
      <c r="D17">
        <v>3950</v>
      </c>
      <c r="E17">
        <v>146</v>
      </c>
      <c r="F17" s="41">
        <f>SUM(F15:F16)</f>
        <v>1582</v>
      </c>
      <c r="G17" s="41">
        <f>SUM(G15:G16)</f>
        <v>2702</v>
      </c>
      <c r="H17" s="41">
        <f>SUM(H15:H16)</f>
        <v>1560</v>
      </c>
      <c r="I17" s="41">
        <f>SUM(I15:I16)</f>
        <v>1221</v>
      </c>
      <c r="J17" s="41">
        <f>F17+H17</f>
        <v>3142</v>
      </c>
      <c r="K17" s="41">
        <f>G17+I17</f>
        <v>3923</v>
      </c>
    </row>
    <row r="18" spans="3:11" x14ac:dyDescent="0.25">
      <c r="C18" t="s">
        <v>68</v>
      </c>
      <c r="D18">
        <v>3943</v>
      </c>
      <c r="E18">
        <v>94</v>
      </c>
    </row>
    <row r="19" spans="3:11" x14ac:dyDescent="0.25">
      <c r="C19" t="s">
        <v>69</v>
      </c>
      <c r="D19">
        <v>2250</v>
      </c>
      <c r="E19">
        <v>44</v>
      </c>
    </row>
    <row r="20" spans="3:11" x14ac:dyDescent="0.25">
      <c r="C20" t="s">
        <v>70</v>
      </c>
      <c r="D20">
        <v>1500</v>
      </c>
      <c r="E20">
        <v>109</v>
      </c>
    </row>
    <row r="21" spans="3:11" ht="14.45" x14ac:dyDescent="0.35">
      <c r="D21" s="41">
        <f>SUM(D15:D20)</f>
        <v>38038</v>
      </c>
      <c r="E21" s="41">
        <f>SUM(E15:E20)</f>
        <v>587</v>
      </c>
      <c r="J21" s="41"/>
    </row>
  </sheetData>
  <mergeCells count="3">
    <mergeCell ref="F13:G13"/>
    <mergeCell ref="H13:I13"/>
    <mergeCell ref="J13:K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zoomScale="40" zoomScaleNormal="40" workbookViewId="0">
      <selection sqref="A1:XFD1048576"/>
    </sheetView>
  </sheetViews>
  <sheetFormatPr defaultColWidth="9.140625" defaultRowHeight="15.75" x14ac:dyDescent="0.25"/>
  <cols>
    <col min="1" max="1" width="23" style="1" customWidth="1"/>
    <col min="2" max="2" width="21.140625" style="1" customWidth="1"/>
    <col min="3" max="3" width="22.42578125" style="1" customWidth="1"/>
    <col min="4" max="4" width="30" style="1" customWidth="1"/>
    <col min="5" max="5" width="19.42578125" style="1" customWidth="1"/>
    <col min="6" max="6" width="20" style="1" customWidth="1"/>
    <col min="7" max="7" width="33.42578125" style="1" customWidth="1"/>
    <col min="8" max="8" width="16.140625" style="1" customWidth="1"/>
    <col min="9" max="9" width="22.140625" style="1" customWidth="1"/>
    <col min="10" max="10" width="20.42578125" style="1" customWidth="1"/>
    <col min="11" max="11" width="25.140625" style="1" customWidth="1"/>
    <col min="12" max="12" width="27.140625" style="1" customWidth="1"/>
    <col min="13" max="13" width="14.85546875" style="1" customWidth="1"/>
    <col min="14" max="14" width="15.5703125" style="1" customWidth="1"/>
    <col min="15" max="15" width="13.5703125" style="1" customWidth="1"/>
    <col min="16" max="16384" width="9.140625" style="1"/>
  </cols>
  <sheetData>
    <row r="1" spans="1:15" ht="15.75" customHeight="1" x14ac:dyDescent="0.35">
      <c r="N1" s="36"/>
      <c r="O1" s="36"/>
    </row>
    <row r="2" spans="1:15" ht="15.75" customHeight="1" x14ac:dyDescent="0.35">
      <c r="N2" s="36"/>
      <c r="O2" s="36"/>
    </row>
    <row r="3" spans="1:15" ht="15.75" customHeight="1" x14ac:dyDescent="0.35">
      <c r="N3" s="36"/>
      <c r="O3" s="36"/>
    </row>
    <row r="4" spans="1:15" ht="15.6" x14ac:dyDescent="0.35">
      <c r="N4" s="2"/>
    </row>
    <row r="5" spans="1:15" ht="15.75" customHeight="1" x14ac:dyDescent="0.25">
      <c r="A5" s="174" t="s">
        <v>79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5" ht="15.75" customHeight="1" x14ac:dyDescent="0.25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1:15" ht="39" customHeight="1" x14ac:dyDescent="0.2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</row>
    <row r="8" spans="1:15" ht="33.75" customHeight="1" x14ac:dyDescent="0.4">
      <c r="A8" s="175" t="s">
        <v>85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5" ht="33.75" customHeight="1" x14ac:dyDescent="0.55000000000000004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5" ht="33.75" customHeight="1" x14ac:dyDescent="0.4">
      <c r="A10" s="54" t="s">
        <v>80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15" ht="72" customHeight="1" x14ac:dyDescent="0.35"/>
    <row r="12" spans="1:15" ht="225.6" customHeight="1" x14ac:dyDescent="0.3">
      <c r="A12" s="69" t="s">
        <v>0</v>
      </c>
      <c r="B12" s="68" t="s">
        <v>1</v>
      </c>
      <c r="C12" s="67" t="s">
        <v>32</v>
      </c>
      <c r="D12" s="66" t="s">
        <v>2</v>
      </c>
      <c r="E12" s="66" t="s">
        <v>3</v>
      </c>
      <c r="F12" s="66" t="s">
        <v>4</v>
      </c>
      <c r="G12" s="60" t="s">
        <v>5</v>
      </c>
      <c r="H12" s="66" t="s">
        <v>6</v>
      </c>
      <c r="I12" s="66" t="s">
        <v>44</v>
      </c>
      <c r="J12" s="66" t="s">
        <v>45</v>
      </c>
      <c r="K12" s="66" t="s">
        <v>7</v>
      </c>
      <c r="L12" s="66" t="s">
        <v>8</v>
      </c>
      <c r="M12" s="66" t="s">
        <v>9</v>
      </c>
      <c r="N12" s="66" t="s">
        <v>10</v>
      </c>
      <c r="O12" s="55" t="s">
        <v>11</v>
      </c>
    </row>
    <row r="13" spans="1:15" ht="71.25" customHeight="1" x14ac:dyDescent="0.25">
      <c r="A13" s="176" t="s">
        <v>12</v>
      </c>
      <c r="B13" s="178">
        <v>2421002984</v>
      </c>
      <c r="C13" s="180"/>
      <c r="D13" s="167" t="s">
        <v>13</v>
      </c>
      <c r="E13" s="167" t="s">
        <v>84</v>
      </c>
      <c r="F13" s="84" t="s">
        <v>15</v>
      </c>
      <c r="G13" s="84" t="s">
        <v>18</v>
      </c>
      <c r="H13" s="82" t="s">
        <v>82</v>
      </c>
      <c r="I13" s="90">
        <v>104</v>
      </c>
      <c r="J13" s="90">
        <v>104</v>
      </c>
      <c r="K13" s="91">
        <v>1</v>
      </c>
      <c r="L13" s="171">
        <v>1</v>
      </c>
      <c r="M13" s="56"/>
      <c r="N13" s="173" t="s">
        <v>46</v>
      </c>
      <c r="O13" s="184">
        <f>(L13+L16+L18+L19)/4</f>
        <v>0.55239771520240044</v>
      </c>
    </row>
    <row r="14" spans="1:15" ht="118.35" customHeight="1" x14ac:dyDescent="0.25">
      <c r="A14" s="177"/>
      <c r="B14" s="179"/>
      <c r="C14" s="181"/>
      <c r="D14" s="167"/>
      <c r="E14" s="167"/>
      <c r="F14" s="167" t="s">
        <v>21</v>
      </c>
      <c r="G14" s="167" t="s">
        <v>22</v>
      </c>
      <c r="H14" s="167" t="s">
        <v>28</v>
      </c>
      <c r="I14" s="168">
        <v>1687</v>
      </c>
      <c r="J14" s="168">
        <v>1687</v>
      </c>
      <c r="K14" s="169">
        <v>1</v>
      </c>
      <c r="L14" s="171"/>
      <c r="M14" s="63"/>
      <c r="N14" s="173"/>
      <c r="O14" s="185"/>
    </row>
    <row r="15" spans="1:15" ht="1.5" customHeight="1" x14ac:dyDescent="0.25">
      <c r="A15" s="177"/>
      <c r="B15" s="179"/>
      <c r="C15" s="61"/>
      <c r="D15" s="167"/>
      <c r="E15" s="167"/>
      <c r="F15" s="167"/>
      <c r="G15" s="167"/>
      <c r="H15" s="167"/>
      <c r="I15" s="168"/>
      <c r="J15" s="168"/>
      <c r="K15" s="169"/>
      <c r="L15" s="62"/>
      <c r="M15" s="64" t="s">
        <v>24</v>
      </c>
      <c r="N15" s="65"/>
      <c r="O15" s="185"/>
    </row>
    <row r="16" spans="1:15" ht="76.5" customHeight="1" x14ac:dyDescent="0.25">
      <c r="A16" s="177"/>
      <c r="B16" s="179"/>
      <c r="C16" s="182" t="s">
        <v>33</v>
      </c>
      <c r="D16" s="168" t="s">
        <v>25</v>
      </c>
      <c r="E16" s="183" t="s">
        <v>83</v>
      </c>
      <c r="F16" s="81" t="s">
        <v>21</v>
      </c>
      <c r="G16" s="81" t="s">
        <v>27</v>
      </c>
      <c r="H16" s="81" t="s">
        <v>28</v>
      </c>
      <c r="I16" s="80">
        <v>148924</v>
      </c>
      <c r="J16" s="80">
        <v>36367</v>
      </c>
      <c r="K16" s="92">
        <f>J16/I16</f>
        <v>0.24419838306787356</v>
      </c>
      <c r="L16" s="170">
        <f>(K16+K17)/2</f>
        <v>0.24736413430629794</v>
      </c>
      <c r="M16" s="56"/>
      <c r="N16" s="172" t="s">
        <v>47</v>
      </c>
      <c r="O16" s="185"/>
    </row>
    <row r="17" spans="1:15" ht="120" customHeight="1" x14ac:dyDescent="0.25">
      <c r="A17" s="177"/>
      <c r="B17" s="179"/>
      <c r="C17" s="181"/>
      <c r="D17" s="168"/>
      <c r="E17" s="183"/>
      <c r="F17" s="71" t="s">
        <v>21</v>
      </c>
      <c r="G17" s="71" t="s">
        <v>30</v>
      </c>
      <c r="H17" s="71" t="s">
        <v>31</v>
      </c>
      <c r="I17" s="80">
        <v>2359</v>
      </c>
      <c r="J17" s="80">
        <v>591</v>
      </c>
      <c r="K17" s="92">
        <f>J17/I17</f>
        <v>0.25052988554472233</v>
      </c>
      <c r="L17" s="171"/>
      <c r="M17" s="56"/>
      <c r="N17" s="173"/>
      <c r="O17" s="185"/>
    </row>
    <row r="18" spans="1:15" ht="78" customHeight="1" x14ac:dyDescent="0.35">
      <c r="A18" s="156"/>
      <c r="B18" s="160"/>
      <c r="C18" s="78" t="s">
        <v>34</v>
      </c>
      <c r="D18" s="76" t="s">
        <v>35</v>
      </c>
      <c r="E18" s="76" t="s">
        <v>38</v>
      </c>
      <c r="F18" s="85" t="s">
        <v>21</v>
      </c>
      <c r="G18" s="79" t="s">
        <v>37</v>
      </c>
      <c r="H18" s="79" t="s">
        <v>28</v>
      </c>
      <c r="I18" s="79">
        <v>6322</v>
      </c>
      <c r="J18" s="79">
        <v>1582</v>
      </c>
      <c r="K18" s="89">
        <f>J18/I18</f>
        <v>0.25023726668775703</v>
      </c>
      <c r="L18" s="72">
        <f>K18</f>
        <v>0.25023726668775703</v>
      </c>
      <c r="M18" s="87"/>
      <c r="N18" s="88" t="s">
        <v>20</v>
      </c>
      <c r="O18" s="186"/>
    </row>
    <row r="19" spans="1:15" ht="83.1" customHeight="1" x14ac:dyDescent="0.35">
      <c r="A19" s="157"/>
      <c r="B19" s="161"/>
      <c r="C19" s="73" t="s">
        <v>34</v>
      </c>
      <c r="D19" s="74" t="s">
        <v>35</v>
      </c>
      <c r="E19" s="74" t="s">
        <v>36</v>
      </c>
      <c r="F19" s="75" t="s">
        <v>21</v>
      </c>
      <c r="G19" s="74" t="s">
        <v>37</v>
      </c>
      <c r="H19" s="74" t="s">
        <v>28</v>
      </c>
      <c r="I19" s="74">
        <v>3795</v>
      </c>
      <c r="J19" s="74">
        <v>2702</v>
      </c>
      <c r="K19" s="77">
        <f>J19/I19</f>
        <v>0.71198945981554673</v>
      </c>
      <c r="L19" s="83">
        <f>K19</f>
        <v>0.71198945981554673</v>
      </c>
      <c r="M19" s="6"/>
      <c r="N19" s="86" t="s">
        <v>20</v>
      </c>
      <c r="O19" s="187"/>
    </row>
    <row r="20" spans="1:15" ht="130.35" customHeight="1" x14ac:dyDescent="0.25">
      <c r="C20" s="165" t="s">
        <v>51</v>
      </c>
      <c r="D20" s="165"/>
      <c r="E20" s="165"/>
      <c r="F20" s="165"/>
      <c r="G20" s="165"/>
      <c r="H20" s="165"/>
      <c r="I20" s="165"/>
      <c r="J20" s="166" t="s">
        <v>50</v>
      </c>
      <c r="K20" s="166"/>
      <c r="L20" s="4"/>
    </row>
  </sheetData>
  <mergeCells count="23">
    <mergeCell ref="L16:L17"/>
    <mergeCell ref="N16:N17"/>
    <mergeCell ref="A5:O7"/>
    <mergeCell ref="A8:O8"/>
    <mergeCell ref="L13:L14"/>
    <mergeCell ref="A13:A19"/>
    <mergeCell ref="B13:B19"/>
    <mergeCell ref="C13:C14"/>
    <mergeCell ref="D13:D15"/>
    <mergeCell ref="E13:E15"/>
    <mergeCell ref="C16:C17"/>
    <mergeCell ref="D16:D17"/>
    <mergeCell ref="E16:E17"/>
    <mergeCell ref="N13:N14"/>
    <mergeCell ref="O13:O19"/>
    <mergeCell ref="C20:I20"/>
    <mergeCell ref="J20:K20"/>
    <mergeCell ref="F14:F15"/>
    <mergeCell ref="G14:G15"/>
    <mergeCell ref="H14:H15"/>
    <mergeCell ref="I14:I15"/>
    <mergeCell ref="J14:J15"/>
    <mergeCell ref="K14:K15"/>
  </mergeCells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10" zoomScale="70" zoomScaleNormal="70" workbookViewId="0">
      <selection activeCell="I17" sqref="I17"/>
    </sheetView>
  </sheetViews>
  <sheetFormatPr defaultColWidth="9.140625" defaultRowHeight="15.75" x14ac:dyDescent="0.25"/>
  <cols>
    <col min="1" max="1" width="23" style="1" customWidth="1"/>
    <col min="2" max="2" width="21.140625" style="1" customWidth="1"/>
    <col min="3" max="3" width="22.42578125" style="1" customWidth="1"/>
    <col min="4" max="4" width="30" style="1" customWidth="1"/>
    <col min="5" max="5" width="19.42578125" style="1" customWidth="1"/>
    <col min="6" max="6" width="20" style="1" customWidth="1"/>
    <col min="7" max="7" width="33.42578125" style="1" customWidth="1"/>
    <col min="8" max="8" width="16.140625" style="1" customWidth="1"/>
    <col min="9" max="9" width="22.140625" style="1" customWidth="1"/>
    <col min="10" max="10" width="20.42578125" style="1" customWidth="1"/>
    <col min="11" max="11" width="25.140625" style="1" customWidth="1"/>
    <col min="12" max="12" width="27.140625" style="1" customWidth="1"/>
    <col min="13" max="13" width="14.85546875" style="1" customWidth="1"/>
    <col min="14" max="14" width="15.5703125" style="1" customWidth="1"/>
    <col min="15" max="15" width="13.5703125" style="1" customWidth="1"/>
    <col min="16" max="16384" width="9.140625" style="1"/>
  </cols>
  <sheetData>
    <row r="1" spans="1:15" ht="15.75" customHeight="1" x14ac:dyDescent="0.35">
      <c r="N1" s="36"/>
      <c r="O1" s="36"/>
    </row>
    <row r="2" spans="1:15" ht="15.75" customHeight="1" x14ac:dyDescent="0.35">
      <c r="N2" s="36"/>
      <c r="O2" s="36"/>
    </row>
    <row r="3" spans="1:15" ht="15.75" customHeight="1" x14ac:dyDescent="0.35">
      <c r="N3" s="36"/>
      <c r="O3" s="36"/>
    </row>
    <row r="4" spans="1:15" ht="15.6" x14ac:dyDescent="0.35">
      <c r="N4" s="2"/>
    </row>
    <row r="5" spans="1:15" ht="15.75" customHeight="1" x14ac:dyDescent="0.25">
      <c r="A5" s="174" t="s">
        <v>79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5" ht="15.75" customHeight="1" x14ac:dyDescent="0.25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1:15" ht="39" customHeight="1" x14ac:dyDescent="0.2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</row>
    <row r="8" spans="1:15" ht="33.75" customHeight="1" x14ac:dyDescent="0.4">
      <c r="A8" s="175" t="s">
        <v>87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5" ht="33.75" customHeight="1" x14ac:dyDescent="0.55000000000000004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ht="33.75" customHeight="1" x14ac:dyDescent="0.4">
      <c r="A10" s="54" t="s">
        <v>80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</row>
    <row r="11" spans="1:15" ht="72" customHeight="1" x14ac:dyDescent="0.35"/>
    <row r="12" spans="1:15" ht="225.6" customHeight="1" x14ac:dyDescent="0.3">
      <c r="A12" s="102" t="s">
        <v>0</v>
      </c>
      <c r="B12" s="101" t="s">
        <v>1</v>
      </c>
      <c r="C12" s="94" t="s">
        <v>32</v>
      </c>
      <c r="D12" s="93" t="s">
        <v>2</v>
      </c>
      <c r="E12" s="93" t="s">
        <v>3</v>
      </c>
      <c r="F12" s="93" t="s">
        <v>4</v>
      </c>
      <c r="G12" s="60" t="s">
        <v>5</v>
      </c>
      <c r="H12" s="93" t="s">
        <v>6</v>
      </c>
      <c r="I12" s="93" t="s">
        <v>44</v>
      </c>
      <c r="J12" s="93" t="s">
        <v>45</v>
      </c>
      <c r="K12" s="93" t="s">
        <v>7</v>
      </c>
      <c r="L12" s="93" t="s">
        <v>8</v>
      </c>
      <c r="M12" s="93" t="s">
        <v>9</v>
      </c>
      <c r="N12" s="93" t="s">
        <v>10</v>
      </c>
      <c r="O12" s="55" t="s">
        <v>11</v>
      </c>
    </row>
    <row r="13" spans="1:15" ht="71.25" customHeight="1" x14ac:dyDescent="0.25">
      <c r="A13" s="176" t="s">
        <v>12</v>
      </c>
      <c r="B13" s="178">
        <v>2421002984</v>
      </c>
      <c r="C13" s="180" t="s">
        <v>92</v>
      </c>
      <c r="D13" s="167" t="s">
        <v>13</v>
      </c>
      <c r="E13" s="167" t="s">
        <v>84</v>
      </c>
      <c r="F13" s="108" t="s">
        <v>15</v>
      </c>
      <c r="G13" s="108" t="s">
        <v>18</v>
      </c>
      <c r="H13" s="110" t="s">
        <v>82</v>
      </c>
      <c r="I13" s="90">
        <v>104</v>
      </c>
      <c r="J13" s="90">
        <v>104</v>
      </c>
      <c r="K13" s="91">
        <v>1</v>
      </c>
      <c r="L13" s="171">
        <v>1</v>
      </c>
      <c r="M13" s="56"/>
      <c r="N13" s="173" t="s">
        <v>46</v>
      </c>
      <c r="O13" s="184">
        <f>(L13+L16+L18+L19)/4</f>
        <v>0.75755347702445663</v>
      </c>
    </row>
    <row r="14" spans="1:15" ht="118.35" customHeight="1" x14ac:dyDescent="0.25">
      <c r="A14" s="177"/>
      <c r="B14" s="179"/>
      <c r="C14" s="181"/>
      <c r="D14" s="167"/>
      <c r="E14" s="167"/>
      <c r="F14" s="167" t="s">
        <v>21</v>
      </c>
      <c r="G14" s="167" t="s">
        <v>22</v>
      </c>
      <c r="H14" s="167" t="s">
        <v>28</v>
      </c>
      <c r="I14" s="168">
        <v>1687</v>
      </c>
      <c r="J14" s="168">
        <v>1687</v>
      </c>
      <c r="K14" s="169">
        <v>1</v>
      </c>
      <c r="L14" s="171"/>
      <c r="M14" s="63"/>
      <c r="N14" s="173"/>
      <c r="O14" s="185"/>
    </row>
    <row r="15" spans="1:15" ht="1.5" customHeight="1" x14ac:dyDescent="0.25">
      <c r="A15" s="177"/>
      <c r="B15" s="179"/>
      <c r="C15" s="61"/>
      <c r="D15" s="167"/>
      <c r="E15" s="167"/>
      <c r="F15" s="167"/>
      <c r="G15" s="167"/>
      <c r="H15" s="167"/>
      <c r="I15" s="168"/>
      <c r="J15" s="168"/>
      <c r="K15" s="169"/>
      <c r="L15" s="62"/>
      <c r="M15" s="64" t="s">
        <v>24</v>
      </c>
      <c r="N15" s="65"/>
      <c r="O15" s="185"/>
    </row>
    <row r="16" spans="1:15" ht="76.5" customHeight="1" x14ac:dyDescent="0.25">
      <c r="A16" s="177"/>
      <c r="B16" s="179"/>
      <c r="C16" s="116" t="s">
        <v>93</v>
      </c>
      <c r="D16" s="168" t="s">
        <v>25</v>
      </c>
      <c r="E16" s="183" t="s">
        <v>83</v>
      </c>
      <c r="F16" s="95" t="s">
        <v>21</v>
      </c>
      <c r="G16" s="95" t="s">
        <v>27</v>
      </c>
      <c r="H16" s="95" t="s">
        <v>28</v>
      </c>
      <c r="I16" s="96">
        <v>148924</v>
      </c>
      <c r="J16" s="96">
        <v>74405</v>
      </c>
      <c r="K16" s="97">
        <f>J16/I16</f>
        <v>0.49961725443850552</v>
      </c>
      <c r="L16" s="170">
        <f>(K16+K17)/2</f>
        <v>0.49949069589241935</v>
      </c>
      <c r="M16" s="56"/>
      <c r="N16" s="172" t="s">
        <v>47</v>
      </c>
      <c r="O16" s="185"/>
    </row>
    <row r="17" spans="1:15" ht="120" customHeight="1" x14ac:dyDescent="0.25">
      <c r="A17" s="177"/>
      <c r="B17" s="179"/>
      <c r="C17" s="117" t="s">
        <v>91</v>
      </c>
      <c r="D17" s="168"/>
      <c r="E17" s="183"/>
      <c r="F17" s="95" t="s">
        <v>21</v>
      </c>
      <c r="G17" s="95" t="s">
        <v>30</v>
      </c>
      <c r="H17" s="95" t="s">
        <v>31</v>
      </c>
      <c r="I17" s="96">
        <v>2359</v>
      </c>
      <c r="J17" s="96">
        <v>1178</v>
      </c>
      <c r="K17" s="97">
        <f>J17/I17</f>
        <v>0.49936413734633317</v>
      </c>
      <c r="L17" s="171"/>
      <c r="M17" s="56"/>
      <c r="N17" s="173"/>
      <c r="O17" s="185"/>
    </row>
    <row r="18" spans="1:15" ht="78" customHeight="1" x14ac:dyDescent="0.35">
      <c r="A18" s="156"/>
      <c r="B18" s="160"/>
      <c r="C18" s="115" t="s">
        <v>90</v>
      </c>
      <c r="D18" s="107" t="s">
        <v>35</v>
      </c>
      <c r="E18" s="107" t="s">
        <v>38</v>
      </c>
      <c r="F18" s="109" t="s">
        <v>21</v>
      </c>
      <c r="G18" s="106" t="s">
        <v>37</v>
      </c>
      <c r="H18" s="106" t="s">
        <v>28</v>
      </c>
      <c r="I18" s="106">
        <v>6322</v>
      </c>
      <c r="J18" s="106">
        <v>3142</v>
      </c>
      <c r="K18" s="89">
        <f>J18/I18</f>
        <v>0.49699462195507749</v>
      </c>
      <c r="L18" s="100">
        <f>K18</f>
        <v>0.49699462195507749</v>
      </c>
      <c r="M18" s="104"/>
      <c r="N18" s="105" t="s">
        <v>20</v>
      </c>
      <c r="O18" s="186"/>
    </row>
    <row r="19" spans="1:15" ht="83.1" customHeight="1" x14ac:dyDescent="0.35">
      <c r="A19" s="157"/>
      <c r="B19" s="161"/>
      <c r="C19" s="111" t="s">
        <v>34</v>
      </c>
      <c r="D19" s="112" t="s">
        <v>35</v>
      </c>
      <c r="E19" s="112" t="s">
        <v>36</v>
      </c>
      <c r="F19" s="113" t="s">
        <v>21</v>
      </c>
      <c r="G19" s="112" t="s">
        <v>37</v>
      </c>
      <c r="H19" s="112" t="s">
        <v>28</v>
      </c>
      <c r="I19" s="112">
        <v>3795</v>
      </c>
      <c r="J19" s="112">
        <v>3923</v>
      </c>
      <c r="K19" s="114">
        <f>J19/I19</f>
        <v>1.0337285902503295</v>
      </c>
      <c r="L19" s="98">
        <f>K19</f>
        <v>1.0337285902503295</v>
      </c>
      <c r="M19" s="6"/>
      <c r="N19" s="103" t="s">
        <v>20</v>
      </c>
      <c r="O19" s="187"/>
    </row>
    <row r="20" spans="1:15" ht="130.35" customHeight="1" x14ac:dyDescent="0.25">
      <c r="C20" s="165" t="s">
        <v>51</v>
      </c>
      <c r="D20" s="165"/>
      <c r="E20" s="165"/>
      <c r="F20" s="165"/>
      <c r="G20" s="165"/>
      <c r="H20" s="165"/>
      <c r="I20" s="165"/>
      <c r="J20" s="166" t="s">
        <v>50</v>
      </c>
      <c r="K20" s="166"/>
      <c r="L20" s="4"/>
    </row>
  </sheetData>
  <mergeCells count="22">
    <mergeCell ref="A5:O7"/>
    <mergeCell ref="A8:O8"/>
    <mergeCell ref="A13:A19"/>
    <mergeCell ref="B13:B19"/>
    <mergeCell ref="C13:C14"/>
    <mergeCell ref="D13:D15"/>
    <mergeCell ref="E13:E15"/>
    <mergeCell ref="J20:K20"/>
    <mergeCell ref="L13:L14"/>
    <mergeCell ref="N13:N14"/>
    <mergeCell ref="O13:O19"/>
    <mergeCell ref="D16:D17"/>
    <mergeCell ref="E16:E17"/>
    <mergeCell ref="L16:L17"/>
    <mergeCell ref="N16:N17"/>
    <mergeCell ref="C20:I20"/>
    <mergeCell ref="F14:F15"/>
    <mergeCell ref="G14:G15"/>
    <mergeCell ref="H14:H15"/>
    <mergeCell ref="I14:I15"/>
    <mergeCell ref="J14:J15"/>
    <mergeCell ref="K14:K15"/>
  </mergeCells>
  <pageMargins left="0.7" right="0.7" top="0.75" bottom="0.75" header="0.3" footer="0.3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9" zoomScale="40" zoomScaleNormal="40" workbookViewId="0">
      <selection activeCell="R21" sqref="R21"/>
    </sheetView>
  </sheetViews>
  <sheetFormatPr defaultColWidth="9.140625" defaultRowHeight="15.75" x14ac:dyDescent="0.25"/>
  <cols>
    <col min="1" max="1" width="23" style="1" customWidth="1"/>
    <col min="2" max="2" width="24" style="1" customWidth="1"/>
    <col min="3" max="3" width="22.42578125" style="1" customWidth="1"/>
    <col min="4" max="4" width="26" style="1" customWidth="1"/>
    <col min="5" max="5" width="17.85546875" style="1" customWidth="1"/>
    <col min="6" max="6" width="20" style="1" customWidth="1"/>
    <col min="7" max="7" width="33.42578125" style="1" customWidth="1"/>
    <col min="8" max="8" width="12.5703125" style="1" customWidth="1"/>
    <col min="9" max="9" width="22.140625" style="1" customWidth="1"/>
    <col min="10" max="10" width="20.42578125" style="1" customWidth="1"/>
    <col min="11" max="11" width="25.140625" style="1" customWidth="1"/>
    <col min="12" max="12" width="27.140625" style="1" customWidth="1"/>
    <col min="13" max="13" width="14.85546875" style="1" customWidth="1"/>
    <col min="14" max="14" width="15.5703125" style="1" customWidth="1"/>
    <col min="15" max="15" width="13.5703125" style="1" customWidth="1"/>
    <col min="16" max="16" width="9.140625" style="1"/>
    <col min="17" max="17" width="11.42578125" style="1" customWidth="1"/>
    <col min="18" max="16384" width="9.140625" style="1"/>
  </cols>
  <sheetData>
    <row r="1" spans="1:17" ht="15.75" customHeight="1" x14ac:dyDescent="0.35">
      <c r="N1" s="36"/>
      <c r="O1" s="36"/>
      <c r="P1" s="36"/>
      <c r="Q1" s="36"/>
    </row>
    <row r="2" spans="1:17" ht="15.75" customHeight="1" x14ac:dyDescent="0.35">
      <c r="N2" s="36"/>
      <c r="O2" s="36"/>
      <c r="P2" s="36"/>
      <c r="Q2" s="36"/>
    </row>
    <row r="3" spans="1:17" ht="15.75" customHeight="1" x14ac:dyDescent="0.35">
      <c r="N3" s="36"/>
      <c r="O3" s="36"/>
      <c r="P3" s="36"/>
      <c r="Q3" s="36"/>
    </row>
    <row r="4" spans="1:17" ht="15.6" x14ac:dyDescent="0.35">
      <c r="N4" s="2"/>
    </row>
    <row r="5" spans="1:17" ht="15.75" customHeight="1" x14ac:dyDescent="0.25">
      <c r="A5" s="174" t="s">
        <v>53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7" ht="15.75" customHeight="1" x14ac:dyDescent="0.25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1:17" ht="39" customHeight="1" x14ac:dyDescent="0.2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</row>
    <row r="8" spans="1:17" ht="21.75" hidden="1" customHeight="1" x14ac:dyDescent="0.55000000000000004">
      <c r="A8" s="175" t="s">
        <v>52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7" ht="33.75" customHeight="1" x14ac:dyDescent="0.4">
      <c r="A9" s="175" t="s">
        <v>71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</row>
    <row r="10" spans="1:17" ht="72" customHeight="1" x14ac:dyDescent="0.35"/>
    <row r="11" spans="1:17" ht="225.6" customHeight="1" x14ac:dyDescent="0.3">
      <c r="A11" s="40" t="s">
        <v>0</v>
      </c>
      <c r="B11" s="39" t="s">
        <v>1</v>
      </c>
      <c r="C11" s="39" t="s">
        <v>32</v>
      </c>
      <c r="D11" s="40" t="s">
        <v>2</v>
      </c>
      <c r="E11" s="40" t="s">
        <v>3</v>
      </c>
      <c r="F11" s="40" t="s">
        <v>4</v>
      </c>
      <c r="G11" s="9" t="s">
        <v>5</v>
      </c>
      <c r="H11" s="40" t="s">
        <v>6</v>
      </c>
      <c r="I11" s="40" t="s">
        <v>44</v>
      </c>
      <c r="J11" s="40" t="s">
        <v>45</v>
      </c>
      <c r="K11" s="40" t="s">
        <v>7</v>
      </c>
      <c r="L11" s="40" t="s">
        <v>8</v>
      </c>
      <c r="M11" s="40" t="s">
        <v>9</v>
      </c>
      <c r="N11" s="40" t="s">
        <v>10</v>
      </c>
      <c r="O11" s="6" t="s">
        <v>11</v>
      </c>
    </row>
    <row r="12" spans="1:17" ht="71.25" customHeight="1" x14ac:dyDescent="0.25">
      <c r="A12" s="122" t="s">
        <v>12</v>
      </c>
      <c r="B12" s="126">
        <v>2421002984</v>
      </c>
      <c r="C12" s="130"/>
      <c r="D12" s="133" t="s">
        <v>13</v>
      </c>
      <c r="E12" s="136" t="s">
        <v>14</v>
      </c>
      <c r="F12" s="191" t="s">
        <v>15</v>
      </c>
      <c r="G12" s="191" t="s">
        <v>18</v>
      </c>
      <c r="H12" s="193" t="s">
        <v>19</v>
      </c>
      <c r="I12" s="193">
        <v>122</v>
      </c>
      <c r="J12" s="193">
        <v>122</v>
      </c>
      <c r="K12" s="195">
        <v>1</v>
      </c>
      <c r="L12" s="137">
        <v>1</v>
      </c>
      <c r="M12" s="13"/>
      <c r="N12" s="14"/>
      <c r="O12" s="137">
        <f>(L12+L16+L22+L24)/4</f>
        <v>1.0315764131376406</v>
      </c>
      <c r="P12" s="144"/>
      <c r="Q12" s="144"/>
    </row>
    <row r="13" spans="1:17" ht="61.5" hidden="1" customHeight="1" x14ac:dyDescent="0.35">
      <c r="A13" s="123"/>
      <c r="B13" s="127"/>
      <c r="C13" s="131"/>
      <c r="D13" s="134"/>
      <c r="E13" s="136"/>
      <c r="F13" s="192"/>
      <c r="G13" s="192"/>
      <c r="H13" s="194"/>
      <c r="I13" s="194"/>
      <c r="J13" s="194"/>
      <c r="K13" s="196"/>
      <c r="L13" s="138"/>
      <c r="M13" s="13"/>
      <c r="O13" s="138"/>
      <c r="P13" s="144"/>
      <c r="Q13" s="144"/>
    </row>
    <row r="14" spans="1:17" ht="121.5" customHeight="1" x14ac:dyDescent="0.25">
      <c r="A14" s="123"/>
      <c r="B14" s="127"/>
      <c r="C14" s="132"/>
      <c r="D14" s="134"/>
      <c r="E14" s="136"/>
      <c r="F14" s="133" t="s">
        <v>21</v>
      </c>
      <c r="G14" s="133" t="s">
        <v>22</v>
      </c>
      <c r="H14" s="133" t="s">
        <v>23</v>
      </c>
      <c r="I14" s="133">
        <v>1678</v>
      </c>
      <c r="J14" s="133">
        <v>1678</v>
      </c>
      <c r="K14" s="118">
        <v>1</v>
      </c>
      <c r="L14" s="139"/>
      <c r="M14" s="13"/>
      <c r="N14" s="14" t="s">
        <v>46</v>
      </c>
      <c r="O14" s="138"/>
      <c r="P14" s="144"/>
      <c r="Q14" s="144"/>
    </row>
    <row r="15" spans="1:17" ht="1.5" customHeight="1" x14ac:dyDescent="0.25">
      <c r="A15" s="123"/>
      <c r="B15" s="127"/>
      <c r="C15" s="15"/>
      <c r="D15" s="135"/>
      <c r="E15" s="136"/>
      <c r="F15" s="135"/>
      <c r="G15" s="135"/>
      <c r="H15" s="135"/>
      <c r="I15" s="135"/>
      <c r="J15" s="135"/>
      <c r="K15" s="119"/>
      <c r="L15" s="17"/>
      <c r="M15" s="13" t="s">
        <v>24</v>
      </c>
      <c r="N15" s="14"/>
      <c r="O15" s="138"/>
      <c r="P15" s="144"/>
      <c r="Q15" s="144"/>
    </row>
    <row r="16" spans="1:17" ht="76.5" customHeight="1" x14ac:dyDescent="0.25">
      <c r="A16" s="123"/>
      <c r="B16" s="127"/>
      <c r="C16" s="152" t="s">
        <v>33</v>
      </c>
      <c r="D16" s="199" t="s">
        <v>25</v>
      </c>
      <c r="E16" s="200" t="s">
        <v>26</v>
      </c>
      <c r="F16" s="133" t="s">
        <v>21</v>
      </c>
      <c r="G16" s="133" t="s">
        <v>27</v>
      </c>
      <c r="H16" s="133" t="s">
        <v>28</v>
      </c>
      <c r="I16" s="133">
        <v>134330</v>
      </c>
      <c r="J16" s="133">
        <v>40629</v>
      </c>
      <c r="K16" s="118">
        <f>J16/33582</f>
        <v>1.2098445595854923</v>
      </c>
      <c r="L16" s="137">
        <f>(K16+K21)/2</f>
        <v>1.1492619024342556</v>
      </c>
      <c r="M16" s="13"/>
      <c r="N16" s="14" t="s">
        <v>47</v>
      </c>
      <c r="O16" s="138"/>
      <c r="P16" s="144"/>
      <c r="Q16" s="144"/>
    </row>
    <row r="17" spans="1:17" ht="54" hidden="1" customHeight="1" x14ac:dyDescent="0.35">
      <c r="A17" s="123"/>
      <c r="B17" s="127"/>
      <c r="C17" s="153"/>
      <c r="D17" s="199"/>
      <c r="E17" s="200"/>
      <c r="F17" s="134"/>
      <c r="G17" s="134"/>
      <c r="H17" s="134"/>
      <c r="I17" s="134"/>
      <c r="J17" s="134"/>
      <c r="K17" s="145"/>
      <c r="L17" s="138"/>
      <c r="M17" s="19"/>
      <c r="N17" s="14"/>
      <c r="O17" s="138"/>
      <c r="P17" s="144"/>
      <c r="Q17" s="144"/>
    </row>
    <row r="18" spans="1:17" ht="45" hidden="1" customHeight="1" x14ac:dyDescent="0.35">
      <c r="A18" s="123"/>
      <c r="B18" s="127"/>
      <c r="C18" s="153"/>
      <c r="D18" s="199"/>
      <c r="E18" s="200"/>
      <c r="F18" s="134"/>
      <c r="G18" s="134"/>
      <c r="H18" s="134"/>
      <c r="I18" s="134"/>
      <c r="J18" s="134"/>
      <c r="K18" s="145"/>
      <c r="L18" s="138"/>
      <c r="M18" s="19"/>
      <c r="N18" s="14"/>
      <c r="O18" s="138"/>
      <c r="P18" s="144"/>
      <c r="Q18" s="144"/>
    </row>
    <row r="19" spans="1:17" ht="34.5" hidden="1" customHeight="1" x14ac:dyDescent="0.35">
      <c r="A19" s="123"/>
      <c r="B19" s="127"/>
      <c r="C19" s="153"/>
      <c r="D19" s="199"/>
      <c r="E19" s="200"/>
      <c r="F19" s="134"/>
      <c r="G19" s="134"/>
      <c r="H19" s="134"/>
      <c r="I19" s="134"/>
      <c r="J19" s="134"/>
      <c r="K19" s="145"/>
      <c r="L19" s="138"/>
      <c r="M19" s="19"/>
      <c r="N19" s="14"/>
      <c r="O19" s="138"/>
      <c r="P19" s="144"/>
      <c r="Q19" s="144"/>
    </row>
    <row r="20" spans="1:17" ht="54.75" hidden="1" customHeight="1" x14ac:dyDescent="0.35">
      <c r="A20" s="123"/>
      <c r="B20" s="127"/>
      <c r="C20" s="153"/>
      <c r="D20" s="199"/>
      <c r="E20" s="200"/>
      <c r="F20" s="135"/>
      <c r="G20" s="135"/>
      <c r="H20" s="135"/>
      <c r="I20" s="135"/>
      <c r="J20" s="135"/>
      <c r="K20" s="119"/>
      <c r="L20" s="138"/>
      <c r="M20" s="19"/>
      <c r="N20" s="14"/>
      <c r="O20" s="138"/>
      <c r="P20" s="144"/>
      <c r="Q20" s="144"/>
    </row>
    <row r="21" spans="1:17" ht="141" customHeight="1" x14ac:dyDescent="0.25">
      <c r="A21" s="123"/>
      <c r="B21" s="127"/>
      <c r="C21" s="153"/>
      <c r="D21" s="199"/>
      <c r="E21" s="200"/>
      <c r="F21" s="37" t="s">
        <v>29</v>
      </c>
      <c r="G21" s="37" t="s">
        <v>30</v>
      </c>
      <c r="H21" s="37" t="s">
        <v>31</v>
      </c>
      <c r="I21" s="37">
        <v>2120</v>
      </c>
      <c r="J21" s="37">
        <v>577</v>
      </c>
      <c r="K21" s="20">
        <f>J21/530</f>
        <v>1.088679245283019</v>
      </c>
      <c r="L21" s="138"/>
      <c r="M21" s="13"/>
      <c r="N21" s="14"/>
      <c r="O21" s="138"/>
      <c r="P21" s="144"/>
      <c r="Q21" s="144"/>
    </row>
    <row r="22" spans="1:17" ht="46.5" customHeight="1" x14ac:dyDescent="0.25">
      <c r="A22" s="124"/>
      <c r="B22" s="128"/>
      <c r="C22" s="203" t="s">
        <v>34</v>
      </c>
      <c r="D22" s="199" t="s">
        <v>35</v>
      </c>
      <c r="E22" s="199" t="s">
        <v>38</v>
      </c>
      <c r="F22" s="133" t="s">
        <v>29</v>
      </c>
      <c r="G22" s="155" t="s">
        <v>37</v>
      </c>
      <c r="H22" s="155" t="s">
        <v>28</v>
      </c>
      <c r="I22" s="155">
        <v>6322</v>
      </c>
      <c r="J22" s="155">
        <v>1600</v>
      </c>
      <c r="K22" s="189">
        <f>J22/1580.5</f>
        <v>1.0123378677633661</v>
      </c>
      <c r="L22" s="137">
        <f>K22</f>
        <v>1.0123378677633661</v>
      </c>
      <c r="M22" s="23"/>
      <c r="N22" s="28"/>
      <c r="O22" s="197"/>
      <c r="P22" s="38"/>
      <c r="Q22" s="38"/>
    </row>
    <row r="23" spans="1:17" ht="46.5" customHeight="1" x14ac:dyDescent="0.25">
      <c r="A23" s="124"/>
      <c r="B23" s="128"/>
      <c r="C23" s="204"/>
      <c r="D23" s="205"/>
      <c r="E23" s="205"/>
      <c r="F23" s="135"/>
      <c r="G23" s="188"/>
      <c r="H23" s="188"/>
      <c r="I23" s="188"/>
      <c r="J23" s="188"/>
      <c r="K23" s="190"/>
      <c r="L23" s="151"/>
      <c r="M23" s="23"/>
      <c r="N23" s="29"/>
      <c r="O23" s="197"/>
      <c r="P23" s="38"/>
      <c r="Q23" s="38"/>
    </row>
    <row r="24" spans="1:17" ht="44.25" customHeight="1" x14ac:dyDescent="0.25">
      <c r="A24" s="124"/>
      <c r="B24" s="128"/>
      <c r="C24" s="162" t="s">
        <v>34</v>
      </c>
      <c r="D24" s="155" t="s">
        <v>35</v>
      </c>
      <c r="E24" s="155" t="s">
        <v>36</v>
      </c>
      <c r="F24" s="133" t="s">
        <v>29</v>
      </c>
      <c r="G24" s="155" t="s">
        <v>37</v>
      </c>
      <c r="H24" s="155" t="s">
        <v>28</v>
      </c>
      <c r="I24" s="155">
        <v>3400</v>
      </c>
      <c r="J24" s="155">
        <v>820</v>
      </c>
      <c r="K24" s="201">
        <f>J24/850</f>
        <v>0.96470588235294119</v>
      </c>
      <c r="L24" s="137">
        <f>K24</f>
        <v>0.96470588235294119</v>
      </c>
      <c r="M24" s="23"/>
      <c r="N24" s="29" t="s">
        <v>20</v>
      </c>
      <c r="O24" s="197"/>
      <c r="P24" s="38"/>
      <c r="Q24" s="38"/>
    </row>
    <row r="25" spans="1:17" ht="52.5" customHeight="1" x14ac:dyDescent="0.25">
      <c r="A25" s="125"/>
      <c r="B25" s="129"/>
      <c r="C25" s="149"/>
      <c r="D25" s="125"/>
      <c r="E25" s="125"/>
      <c r="F25" s="135"/>
      <c r="G25" s="188"/>
      <c r="H25" s="188"/>
      <c r="I25" s="188"/>
      <c r="J25" s="188"/>
      <c r="K25" s="202"/>
      <c r="L25" s="151"/>
      <c r="M25" s="30"/>
      <c r="N25" s="31" t="s">
        <v>20</v>
      </c>
      <c r="O25" s="198"/>
      <c r="P25" s="38"/>
      <c r="Q25" s="38"/>
    </row>
    <row r="26" spans="1:17" ht="132" customHeight="1" x14ac:dyDescent="0.25">
      <c r="C26" s="165" t="s">
        <v>51</v>
      </c>
      <c r="D26" s="165"/>
      <c r="E26" s="165"/>
      <c r="F26" s="165"/>
      <c r="G26" s="165"/>
      <c r="H26" s="165"/>
      <c r="I26" s="165"/>
      <c r="J26" s="166" t="s">
        <v>50</v>
      </c>
      <c r="K26" s="166"/>
      <c r="L26" s="4"/>
    </row>
    <row r="27" spans="1:17" ht="15" customHeight="1" x14ac:dyDescent="0.35"/>
    <row r="28" spans="1:17" ht="15.6" x14ac:dyDescent="0.35">
      <c r="F28" s="5"/>
    </row>
  </sheetData>
  <mergeCells count="55">
    <mergeCell ref="L24:L25"/>
    <mergeCell ref="C26:I26"/>
    <mergeCell ref="J26:K26"/>
    <mergeCell ref="L22:L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C22:C23"/>
    <mergeCell ref="D22:D23"/>
    <mergeCell ref="E22:E23"/>
    <mergeCell ref="H22:H23"/>
    <mergeCell ref="C16:C21"/>
    <mergeCell ref="D16:D21"/>
    <mergeCell ref="E16:E21"/>
    <mergeCell ref="F16:F20"/>
    <mergeCell ref="G16:G20"/>
    <mergeCell ref="H16:H20"/>
    <mergeCell ref="P12:Q21"/>
    <mergeCell ref="F14:F15"/>
    <mergeCell ref="G14:G15"/>
    <mergeCell ref="H14:H15"/>
    <mergeCell ref="I14:I15"/>
    <mergeCell ref="J14:J15"/>
    <mergeCell ref="K14:K15"/>
    <mergeCell ref="I16:I20"/>
    <mergeCell ref="J16:J20"/>
    <mergeCell ref="K16:K20"/>
    <mergeCell ref="H12:H13"/>
    <mergeCell ref="I12:I13"/>
    <mergeCell ref="J12:J13"/>
    <mergeCell ref="K12:K13"/>
    <mergeCell ref="L12:L14"/>
    <mergeCell ref="O12:O25"/>
    <mergeCell ref="L16:L21"/>
    <mergeCell ref="I22:I23"/>
    <mergeCell ref="J22:J23"/>
    <mergeCell ref="K22:K23"/>
    <mergeCell ref="A5:O7"/>
    <mergeCell ref="A8:O8"/>
    <mergeCell ref="A9:O9"/>
    <mergeCell ref="A12:A25"/>
    <mergeCell ref="B12:B25"/>
    <mergeCell ref="C12:C14"/>
    <mergeCell ref="D12:D15"/>
    <mergeCell ref="E12:E15"/>
    <mergeCell ref="F12:F13"/>
    <mergeCell ref="G12:G13"/>
    <mergeCell ref="F22:F23"/>
    <mergeCell ref="G22:G23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55" zoomScaleNormal="55" workbookViewId="0">
      <selection activeCell="J26" sqref="J26:K26"/>
    </sheetView>
  </sheetViews>
  <sheetFormatPr defaultColWidth="9.140625" defaultRowHeight="15.75" x14ac:dyDescent="0.25"/>
  <cols>
    <col min="1" max="1" width="23" style="1" customWidth="1"/>
    <col min="2" max="2" width="24" style="1" customWidth="1"/>
    <col min="3" max="3" width="22.42578125" style="1" customWidth="1"/>
    <col min="4" max="4" width="26" style="1" customWidth="1"/>
    <col min="5" max="5" width="17.85546875" style="1" customWidth="1"/>
    <col min="6" max="6" width="20" style="1" customWidth="1"/>
    <col min="7" max="7" width="33.42578125" style="1" customWidth="1"/>
    <col min="8" max="8" width="12.5703125" style="1" customWidth="1"/>
    <col min="9" max="9" width="22.140625" style="1" customWidth="1"/>
    <col min="10" max="10" width="20.42578125" style="1" customWidth="1"/>
    <col min="11" max="11" width="25.140625" style="1" customWidth="1"/>
    <col min="12" max="12" width="27.140625" style="1" customWidth="1"/>
    <col min="13" max="13" width="14.85546875" style="1" customWidth="1"/>
    <col min="14" max="14" width="15.5703125" style="1" customWidth="1"/>
    <col min="15" max="15" width="13.5703125" style="1" customWidth="1"/>
    <col min="16" max="16" width="9.140625" style="1"/>
    <col min="17" max="17" width="11.42578125" style="1" customWidth="1"/>
    <col min="18" max="16384" width="9.140625" style="1"/>
  </cols>
  <sheetData>
    <row r="1" spans="1:17" ht="15.75" customHeight="1" x14ac:dyDescent="0.35">
      <c r="N1" s="36"/>
      <c r="O1" s="36"/>
      <c r="P1" s="36"/>
      <c r="Q1" s="36"/>
    </row>
    <row r="2" spans="1:17" ht="15.75" customHeight="1" x14ac:dyDescent="0.35">
      <c r="N2" s="36"/>
      <c r="O2" s="36"/>
      <c r="P2" s="36"/>
      <c r="Q2" s="36"/>
    </row>
    <row r="3" spans="1:17" ht="15.75" customHeight="1" x14ac:dyDescent="0.35">
      <c r="N3" s="36"/>
      <c r="O3" s="36"/>
      <c r="P3" s="36"/>
      <c r="Q3" s="36"/>
    </row>
    <row r="4" spans="1:17" ht="15.6" x14ac:dyDescent="0.35">
      <c r="N4" s="2"/>
    </row>
    <row r="5" spans="1:17" ht="15.75" customHeight="1" x14ac:dyDescent="0.25">
      <c r="A5" s="174" t="s">
        <v>53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7" ht="15.75" customHeight="1" x14ac:dyDescent="0.25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1:17" ht="39" customHeight="1" x14ac:dyDescent="0.2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</row>
    <row r="8" spans="1:17" ht="21.75" hidden="1" customHeight="1" x14ac:dyDescent="0.55000000000000004">
      <c r="A8" s="175" t="s">
        <v>52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7" ht="33.75" customHeight="1" x14ac:dyDescent="0.4">
      <c r="A9" s="175" t="s">
        <v>73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</row>
    <row r="10" spans="1:17" ht="72" customHeight="1" x14ac:dyDescent="0.35"/>
    <row r="11" spans="1:17" ht="225.6" customHeight="1" x14ac:dyDescent="0.3">
      <c r="A11" s="40" t="s">
        <v>0</v>
      </c>
      <c r="B11" s="39" t="s">
        <v>1</v>
      </c>
      <c r="C11" s="39" t="s">
        <v>32</v>
      </c>
      <c r="D11" s="40" t="s">
        <v>2</v>
      </c>
      <c r="E11" s="40" t="s">
        <v>3</v>
      </c>
      <c r="F11" s="40" t="s">
        <v>4</v>
      </c>
      <c r="G11" s="9" t="s">
        <v>5</v>
      </c>
      <c r="H11" s="40" t="s">
        <v>6</v>
      </c>
      <c r="I11" s="40" t="s">
        <v>44</v>
      </c>
      <c r="J11" s="40" t="s">
        <v>45</v>
      </c>
      <c r="K11" s="40" t="s">
        <v>7</v>
      </c>
      <c r="L11" s="40" t="s">
        <v>8</v>
      </c>
      <c r="M11" s="40" t="s">
        <v>9</v>
      </c>
      <c r="N11" s="40" t="s">
        <v>10</v>
      </c>
      <c r="O11" s="6" t="s">
        <v>11</v>
      </c>
    </row>
    <row r="12" spans="1:17" ht="71.25" customHeight="1" x14ac:dyDescent="0.25">
      <c r="A12" s="122" t="s">
        <v>12</v>
      </c>
      <c r="B12" s="126">
        <v>2421002984</v>
      </c>
      <c r="C12" s="130"/>
      <c r="D12" s="133" t="s">
        <v>13</v>
      </c>
      <c r="E12" s="136" t="s">
        <v>14</v>
      </c>
      <c r="F12" s="191" t="s">
        <v>15</v>
      </c>
      <c r="G12" s="191" t="s">
        <v>18</v>
      </c>
      <c r="H12" s="193" t="s">
        <v>19</v>
      </c>
      <c r="I12" s="193">
        <v>122</v>
      </c>
      <c r="J12" s="193">
        <v>122</v>
      </c>
      <c r="K12" s="195">
        <v>1</v>
      </c>
      <c r="L12" s="137">
        <v>1</v>
      </c>
      <c r="M12" s="13"/>
      <c r="N12" s="14"/>
      <c r="O12" s="137">
        <f>(L12+L16+L22+L24)/4</f>
        <v>1.0641183499074989</v>
      </c>
      <c r="P12" s="144"/>
      <c r="Q12" s="144"/>
    </row>
    <row r="13" spans="1:17" ht="61.5" hidden="1" customHeight="1" x14ac:dyDescent="0.35">
      <c r="A13" s="123"/>
      <c r="B13" s="127"/>
      <c r="C13" s="131"/>
      <c r="D13" s="134"/>
      <c r="E13" s="136"/>
      <c r="F13" s="192"/>
      <c r="G13" s="192"/>
      <c r="H13" s="194"/>
      <c r="I13" s="194"/>
      <c r="J13" s="194"/>
      <c r="K13" s="196"/>
      <c r="L13" s="138"/>
      <c r="M13" s="13"/>
      <c r="O13" s="138"/>
      <c r="P13" s="144"/>
      <c r="Q13" s="144"/>
    </row>
    <row r="14" spans="1:17" ht="121.5" customHeight="1" x14ac:dyDescent="0.25">
      <c r="A14" s="123"/>
      <c r="B14" s="127"/>
      <c r="C14" s="132"/>
      <c r="D14" s="134"/>
      <c r="E14" s="136"/>
      <c r="F14" s="133" t="s">
        <v>21</v>
      </c>
      <c r="G14" s="133" t="s">
        <v>22</v>
      </c>
      <c r="H14" s="133" t="s">
        <v>23</v>
      </c>
      <c r="I14" s="133">
        <v>1678</v>
      </c>
      <c r="J14" s="133">
        <v>1678</v>
      </c>
      <c r="K14" s="118">
        <v>1</v>
      </c>
      <c r="L14" s="139"/>
      <c r="M14" s="13"/>
      <c r="N14" s="14" t="s">
        <v>46</v>
      </c>
      <c r="O14" s="138"/>
      <c r="P14" s="144"/>
      <c r="Q14" s="144"/>
    </row>
    <row r="15" spans="1:17" ht="1.5" customHeight="1" x14ac:dyDescent="0.25">
      <c r="A15" s="123"/>
      <c r="B15" s="127"/>
      <c r="C15" s="15"/>
      <c r="D15" s="135"/>
      <c r="E15" s="136"/>
      <c r="F15" s="135"/>
      <c r="G15" s="135"/>
      <c r="H15" s="135"/>
      <c r="I15" s="135"/>
      <c r="J15" s="135"/>
      <c r="K15" s="119"/>
      <c r="L15" s="17"/>
      <c r="M15" s="13" t="s">
        <v>24</v>
      </c>
      <c r="N15" s="14"/>
      <c r="O15" s="138"/>
      <c r="P15" s="144"/>
      <c r="Q15" s="144"/>
    </row>
    <row r="16" spans="1:17" ht="76.5" customHeight="1" x14ac:dyDescent="0.25">
      <c r="A16" s="123"/>
      <c r="B16" s="127"/>
      <c r="C16" s="152" t="s">
        <v>33</v>
      </c>
      <c r="D16" s="199" t="s">
        <v>25</v>
      </c>
      <c r="E16" s="200" t="s">
        <v>26</v>
      </c>
      <c r="F16" s="133" t="s">
        <v>21</v>
      </c>
      <c r="G16" s="133" t="s">
        <v>27</v>
      </c>
      <c r="H16" s="133" t="s">
        <v>28</v>
      </c>
      <c r="I16" s="133">
        <v>134330</v>
      </c>
      <c r="J16" s="133">
        <v>120524</v>
      </c>
      <c r="K16" s="118">
        <f>J16/100746</f>
        <v>1.1963154864709269</v>
      </c>
      <c r="L16" s="137">
        <f>(K16+K21)/2</f>
        <v>1.1484722086442685</v>
      </c>
      <c r="M16" s="13"/>
      <c r="N16" s="14" t="s">
        <v>47</v>
      </c>
      <c r="O16" s="138"/>
      <c r="P16" s="144"/>
      <c r="Q16" s="144"/>
    </row>
    <row r="17" spans="1:17" ht="54" hidden="1" customHeight="1" x14ac:dyDescent="0.35">
      <c r="A17" s="123"/>
      <c r="B17" s="127"/>
      <c r="C17" s="153"/>
      <c r="D17" s="199"/>
      <c r="E17" s="200"/>
      <c r="F17" s="134"/>
      <c r="G17" s="134"/>
      <c r="H17" s="134"/>
      <c r="I17" s="134"/>
      <c r="J17" s="134"/>
      <c r="K17" s="145"/>
      <c r="L17" s="138"/>
      <c r="M17" s="19"/>
      <c r="N17" s="14"/>
      <c r="O17" s="138"/>
      <c r="P17" s="144"/>
      <c r="Q17" s="144"/>
    </row>
    <row r="18" spans="1:17" ht="45" hidden="1" customHeight="1" x14ac:dyDescent="0.35">
      <c r="A18" s="123"/>
      <c r="B18" s="127"/>
      <c r="C18" s="153"/>
      <c r="D18" s="199"/>
      <c r="E18" s="200"/>
      <c r="F18" s="134"/>
      <c r="G18" s="134"/>
      <c r="H18" s="134"/>
      <c r="I18" s="134"/>
      <c r="J18" s="134"/>
      <c r="K18" s="145"/>
      <c r="L18" s="138"/>
      <c r="M18" s="19"/>
      <c r="N18" s="14"/>
      <c r="O18" s="138"/>
      <c r="P18" s="144"/>
      <c r="Q18" s="144"/>
    </row>
    <row r="19" spans="1:17" ht="34.5" hidden="1" customHeight="1" x14ac:dyDescent="0.35">
      <c r="A19" s="123"/>
      <c r="B19" s="127"/>
      <c r="C19" s="153"/>
      <c r="D19" s="199"/>
      <c r="E19" s="200"/>
      <c r="F19" s="134"/>
      <c r="G19" s="134"/>
      <c r="H19" s="134"/>
      <c r="I19" s="134"/>
      <c r="J19" s="134"/>
      <c r="K19" s="145"/>
      <c r="L19" s="138"/>
      <c r="M19" s="19"/>
      <c r="N19" s="14"/>
      <c r="O19" s="138"/>
      <c r="P19" s="144"/>
      <c r="Q19" s="144"/>
    </row>
    <row r="20" spans="1:17" ht="54.75" hidden="1" customHeight="1" x14ac:dyDescent="0.35">
      <c r="A20" s="123"/>
      <c r="B20" s="127"/>
      <c r="C20" s="153"/>
      <c r="D20" s="199"/>
      <c r="E20" s="200"/>
      <c r="F20" s="135"/>
      <c r="G20" s="135"/>
      <c r="H20" s="135"/>
      <c r="I20" s="135"/>
      <c r="J20" s="135"/>
      <c r="K20" s="119"/>
      <c r="L20" s="138"/>
      <c r="M20" s="19"/>
      <c r="N20" s="14"/>
      <c r="O20" s="138"/>
      <c r="P20" s="144"/>
      <c r="Q20" s="144"/>
    </row>
    <row r="21" spans="1:17" ht="141" customHeight="1" x14ac:dyDescent="0.25">
      <c r="A21" s="123"/>
      <c r="B21" s="127"/>
      <c r="C21" s="153"/>
      <c r="D21" s="199"/>
      <c r="E21" s="200"/>
      <c r="F21" s="37" t="s">
        <v>29</v>
      </c>
      <c r="G21" s="37" t="s">
        <v>30</v>
      </c>
      <c r="H21" s="37" t="s">
        <v>31</v>
      </c>
      <c r="I21" s="37">
        <v>2120</v>
      </c>
      <c r="J21" s="37">
        <v>1750</v>
      </c>
      <c r="K21" s="20">
        <f>J21/1590</f>
        <v>1.10062893081761</v>
      </c>
      <c r="L21" s="138"/>
      <c r="M21" s="13"/>
      <c r="N21" s="14"/>
      <c r="O21" s="138"/>
      <c r="P21" s="144"/>
      <c r="Q21" s="144"/>
    </row>
    <row r="22" spans="1:17" ht="46.5" customHeight="1" x14ac:dyDescent="0.25">
      <c r="A22" s="124"/>
      <c r="B22" s="128"/>
      <c r="C22" s="203" t="s">
        <v>34</v>
      </c>
      <c r="D22" s="199" t="s">
        <v>35</v>
      </c>
      <c r="E22" s="199" t="s">
        <v>38</v>
      </c>
      <c r="F22" s="133" t="s">
        <v>29</v>
      </c>
      <c r="G22" s="155" t="s">
        <v>37</v>
      </c>
      <c r="H22" s="155" t="s">
        <v>28</v>
      </c>
      <c r="I22" s="155">
        <v>6322</v>
      </c>
      <c r="J22" s="155">
        <v>4772</v>
      </c>
      <c r="K22" s="189">
        <f>J22/4741.5</f>
        <v>1.0064325635347464</v>
      </c>
      <c r="L22" s="137">
        <f>K22</f>
        <v>1.0064325635347464</v>
      </c>
      <c r="M22" s="23"/>
      <c r="N22" s="28"/>
      <c r="O22" s="197"/>
      <c r="P22" s="38"/>
      <c r="Q22" s="38"/>
    </row>
    <row r="23" spans="1:17" ht="46.5" customHeight="1" x14ac:dyDescent="0.25">
      <c r="A23" s="124"/>
      <c r="B23" s="128"/>
      <c r="C23" s="204"/>
      <c r="D23" s="205"/>
      <c r="E23" s="205"/>
      <c r="F23" s="135"/>
      <c r="G23" s="188"/>
      <c r="H23" s="188"/>
      <c r="I23" s="188"/>
      <c r="J23" s="188"/>
      <c r="K23" s="190"/>
      <c r="L23" s="151"/>
      <c r="M23" s="23"/>
      <c r="N23" s="29"/>
      <c r="O23" s="197"/>
      <c r="P23" s="38"/>
      <c r="Q23" s="38"/>
    </row>
    <row r="24" spans="1:17" ht="44.25" customHeight="1" x14ac:dyDescent="0.25">
      <c r="A24" s="124"/>
      <c r="B24" s="128"/>
      <c r="C24" s="162" t="s">
        <v>34</v>
      </c>
      <c r="D24" s="155" t="s">
        <v>35</v>
      </c>
      <c r="E24" s="155" t="s">
        <v>36</v>
      </c>
      <c r="F24" s="133" t="s">
        <v>29</v>
      </c>
      <c r="G24" s="155" t="s">
        <v>37</v>
      </c>
      <c r="H24" s="155" t="s">
        <v>28</v>
      </c>
      <c r="I24" s="155">
        <v>3400</v>
      </c>
      <c r="J24" s="155">
        <v>2809</v>
      </c>
      <c r="K24" s="201">
        <f>J24/2550</f>
        <v>1.1015686274509804</v>
      </c>
      <c r="L24" s="137">
        <f>K24</f>
        <v>1.1015686274509804</v>
      </c>
      <c r="M24" s="23"/>
      <c r="N24" s="29" t="s">
        <v>20</v>
      </c>
      <c r="O24" s="197"/>
      <c r="P24" s="38"/>
      <c r="Q24" s="38"/>
    </row>
    <row r="25" spans="1:17" ht="52.5" customHeight="1" x14ac:dyDescent="0.25">
      <c r="A25" s="125"/>
      <c r="B25" s="129"/>
      <c r="C25" s="149"/>
      <c r="D25" s="125"/>
      <c r="E25" s="125"/>
      <c r="F25" s="135"/>
      <c r="G25" s="188"/>
      <c r="H25" s="188"/>
      <c r="I25" s="188"/>
      <c r="J25" s="188"/>
      <c r="K25" s="202"/>
      <c r="L25" s="151"/>
      <c r="M25" s="30"/>
      <c r="N25" s="31" t="s">
        <v>20</v>
      </c>
      <c r="O25" s="198"/>
      <c r="P25" s="38"/>
      <c r="Q25" s="38"/>
    </row>
    <row r="26" spans="1:17" ht="132" customHeight="1" x14ac:dyDescent="0.25">
      <c r="C26" s="165" t="s">
        <v>51</v>
      </c>
      <c r="D26" s="165"/>
      <c r="E26" s="165"/>
      <c r="F26" s="165"/>
      <c r="G26" s="165"/>
      <c r="H26" s="165"/>
      <c r="I26" s="165"/>
      <c r="J26" s="166" t="s">
        <v>50</v>
      </c>
      <c r="K26" s="166"/>
      <c r="L26" s="4"/>
    </row>
    <row r="27" spans="1:17" ht="15" customHeight="1" x14ac:dyDescent="0.25"/>
    <row r="28" spans="1:17" x14ac:dyDescent="0.25">
      <c r="F28" s="5"/>
    </row>
  </sheetData>
  <mergeCells count="55">
    <mergeCell ref="L24:L25"/>
    <mergeCell ref="C26:I26"/>
    <mergeCell ref="J26:K26"/>
    <mergeCell ref="L22:L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C22:C23"/>
    <mergeCell ref="D22:D23"/>
    <mergeCell ref="E22:E23"/>
    <mergeCell ref="H22:H23"/>
    <mergeCell ref="C16:C21"/>
    <mergeCell ref="D16:D21"/>
    <mergeCell ref="E16:E21"/>
    <mergeCell ref="F16:F20"/>
    <mergeCell ref="G16:G20"/>
    <mergeCell ref="H16:H20"/>
    <mergeCell ref="P12:Q21"/>
    <mergeCell ref="F14:F15"/>
    <mergeCell ref="G14:G15"/>
    <mergeCell ref="H14:H15"/>
    <mergeCell ref="I14:I15"/>
    <mergeCell ref="J14:J15"/>
    <mergeCell ref="K14:K15"/>
    <mergeCell ref="I16:I20"/>
    <mergeCell ref="J16:J20"/>
    <mergeCell ref="K16:K20"/>
    <mergeCell ref="H12:H13"/>
    <mergeCell ref="I12:I13"/>
    <mergeCell ref="J12:J13"/>
    <mergeCell ref="K12:K13"/>
    <mergeCell ref="L12:L14"/>
    <mergeCell ref="O12:O25"/>
    <mergeCell ref="L16:L21"/>
    <mergeCell ref="I22:I23"/>
    <mergeCell ref="J22:J23"/>
    <mergeCell ref="K22:K23"/>
    <mergeCell ref="A5:O7"/>
    <mergeCell ref="A8:O8"/>
    <mergeCell ref="A9:O9"/>
    <mergeCell ref="A12:A25"/>
    <mergeCell ref="B12:B25"/>
    <mergeCell ref="C12:C14"/>
    <mergeCell ref="D12:D15"/>
    <mergeCell ref="E12:E15"/>
    <mergeCell ref="F12:F13"/>
    <mergeCell ref="G12:G13"/>
    <mergeCell ref="F22:F23"/>
    <mergeCell ref="G22:G23"/>
  </mergeCells>
  <pageMargins left="0.7" right="0.7" top="0.75" bottom="0.75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14" zoomScale="40" zoomScaleNormal="40" workbookViewId="0">
      <selection activeCell="Q22" sqref="Q22"/>
    </sheetView>
  </sheetViews>
  <sheetFormatPr defaultColWidth="9.140625" defaultRowHeight="15.75" x14ac:dyDescent="0.25"/>
  <cols>
    <col min="1" max="1" width="23" style="1" customWidth="1"/>
    <col min="2" max="2" width="24" style="1" customWidth="1"/>
    <col min="3" max="3" width="22.42578125" style="1" customWidth="1"/>
    <col min="4" max="4" width="26" style="1" customWidth="1"/>
    <col min="5" max="5" width="17.85546875" style="1" customWidth="1"/>
    <col min="6" max="6" width="20" style="1" customWidth="1"/>
    <col min="7" max="7" width="33.42578125" style="1" customWidth="1"/>
    <col min="8" max="8" width="12.5703125" style="1" customWidth="1"/>
    <col min="9" max="9" width="22.140625" style="1" customWidth="1"/>
    <col min="10" max="10" width="20.42578125" style="1" customWidth="1"/>
    <col min="11" max="11" width="25.140625" style="1" customWidth="1"/>
    <col min="12" max="12" width="27.140625" style="1" customWidth="1"/>
    <col min="13" max="13" width="14.85546875" style="1" customWidth="1"/>
    <col min="14" max="14" width="15.5703125" style="1" customWidth="1"/>
    <col min="15" max="15" width="13.5703125" style="1" customWidth="1"/>
    <col min="16" max="16" width="9.140625" style="1"/>
    <col min="17" max="17" width="11.42578125" style="1" customWidth="1"/>
    <col min="18" max="16384" width="9.140625" style="1"/>
  </cols>
  <sheetData>
    <row r="1" spans="1:17" ht="15.75" customHeight="1" x14ac:dyDescent="0.35">
      <c r="N1" s="36"/>
      <c r="O1" s="36"/>
      <c r="P1" s="36"/>
      <c r="Q1" s="36"/>
    </row>
    <row r="2" spans="1:17" ht="15.75" customHeight="1" x14ac:dyDescent="0.35">
      <c r="N2" s="36"/>
      <c r="O2" s="36"/>
      <c r="P2" s="36"/>
      <c r="Q2" s="36"/>
    </row>
    <row r="3" spans="1:17" ht="15.75" customHeight="1" x14ac:dyDescent="0.35">
      <c r="N3" s="36"/>
      <c r="O3" s="36"/>
      <c r="P3" s="36"/>
      <c r="Q3" s="36"/>
    </row>
    <row r="4" spans="1:17" ht="15.6" x14ac:dyDescent="0.35">
      <c r="N4" s="2"/>
    </row>
    <row r="5" spans="1:17" ht="15.75" customHeight="1" x14ac:dyDescent="0.25">
      <c r="A5" s="174" t="s">
        <v>53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7" ht="15.75" customHeight="1" x14ac:dyDescent="0.25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1:17" ht="39" customHeight="1" x14ac:dyDescent="0.2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</row>
    <row r="8" spans="1:17" ht="21.75" hidden="1" customHeight="1" x14ac:dyDescent="0.55000000000000004">
      <c r="A8" s="175" t="s">
        <v>52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7" ht="33.75" customHeight="1" x14ac:dyDescent="0.4">
      <c r="A9" s="175" t="s">
        <v>75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</row>
    <row r="10" spans="1:17" ht="72" customHeight="1" x14ac:dyDescent="0.35"/>
    <row r="11" spans="1:17" ht="225.6" customHeight="1" x14ac:dyDescent="0.3">
      <c r="A11" s="46" t="s">
        <v>0</v>
      </c>
      <c r="B11" s="45" t="s">
        <v>1</v>
      </c>
      <c r="C11" s="45" t="s">
        <v>32</v>
      </c>
      <c r="D11" s="46" t="s">
        <v>2</v>
      </c>
      <c r="E11" s="46" t="s">
        <v>3</v>
      </c>
      <c r="F11" s="46" t="s">
        <v>4</v>
      </c>
      <c r="G11" s="9" t="s">
        <v>5</v>
      </c>
      <c r="H11" s="46" t="s">
        <v>6</v>
      </c>
      <c r="I11" s="46" t="s">
        <v>44</v>
      </c>
      <c r="J11" s="46" t="s">
        <v>45</v>
      </c>
      <c r="K11" s="46" t="s">
        <v>7</v>
      </c>
      <c r="L11" s="46" t="s">
        <v>8</v>
      </c>
      <c r="M11" s="46" t="s">
        <v>9</v>
      </c>
      <c r="N11" s="46" t="s">
        <v>10</v>
      </c>
      <c r="O11" s="6" t="s">
        <v>11</v>
      </c>
    </row>
    <row r="12" spans="1:17" ht="71.25" customHeight="1" x14ac:dyDescent="0.25">
      <c r="A12" s="122" t="s">
        <v>12</v>
      </c>
      <c r="B12" s="126">
        <v>2421002984</v>
      </c>
      <c r="C12" s="130"/>
      <c r="D12" s="133" t="s">
        <v>13</v>
      </c>
      <c r="E12" s="136" t="s">
        <v>14</v>
      </c>
      <c r="F12" s="191" t="s">
        <v>15</v>
      </c>
      <c r="G12" s="191" t="s">
        <v>18</v>
      </c>
      <c r="H12" s="193" t="s">
        <v>19</v>
      </c>
      <c r="I12" s="193">
        <v>122</v>
      </c>
      <c r="J12" s="193">
        <v>122</v>
      </c>
      <c r="K12" s="195">
        <v>1</v>
      </c>
      <c r="L12" s="137">
        <v>1</v>
      </c>
      <c r="M12" s="13"/>
      <c r="N12" s="14"/>
      <c r="O12" s="137">
        <f>(L12+L16+L22+L24)/4</f>
        <v>1.0489294267401401</v>
      </c>
      <c r="P12" s="144"/>
      <c r="Q12" s="144"/>
    </row>
    <row r="13" spans="1:17" ht="61.5" hidden="1" customHeight="1" x14ac:dyDescent="0.35">
      <c r="A13" s="123"/>
      <c r="B13" s="127"/>
      <c r="C13" s="131"/>
      <c r="D13" s="134"/>
      <c r="E13" s="136"/>
      <c r="F13" s="192"/>
      <c r="G13" s="192"/>
      <c r="H13" s="194"/>
      <c r="I13" s="194"/>
      <c r="J13" s="194"/>
      <c r="K13" s="196"/>
      <c r="L13" s="138"/>
      <c r="M13" s="13"/>
      <c r="O13" s="138"/>
      <c r="P13" s="144"/>
      <c r="Q13" s="144"/>
    </row>
    <row r="14" spans="1:17" ht="121.5" customHeight="1" x14ac:dyDescent="0.25">
      <c r="A14" s="123"/>
      <c r="B14" s="127"/>
      <c r="C14" s="132"/>
      <c r="D14" s="134"/>
      <c r="E14" s="136"/>
      <c r="F14" s="133" t="s">
        <v>21</v>
      </c>
      <c r="G14" s="133" t="s">
        <v>22</v>
      </c>
      <c r="H14" s="133" t="s">
        <v>23</v>
      </c>
      <c r="I14" s="133">
        <v>1678</v>
      </c>
      <c r="J14" s="133">
        <v>1678</v>
      </c>
      <c r="K14" s="118">
        <v>1</v>
      </c>
      <c r="L14" s="139"/>
      <c r="M14" s="13"/>
      <c r="N14" s="14" t="s">
        <v>46</v>
      </c>
      <c r="O14" s="138"/>
      <c r="P14" s="144"/>
      <c r="Q14" s="144"/>
    </row>
    <row r="15" spans="1:17" ht="1.5" customHeight="1" x14ac:dyDescent="0.25">
      <c r="A15" s="123"/>
      <c r="B15" s="127"/>
      <c r="C15" s="15"/>
      <c r="D15" s="135"/>
      <c r="E15" s="136"/>
      <c r="F15" s="135"/>
      <c r="G15" s="135"/>
      <c r="H15" s="135"/>
      <c r="I15" s="135"/>
      <c r="J15" s="135"/>
      <c r="K15" s="119"/>
      <c r="L15" s="17"/>
      <c r="M15" s="13" t="s">
        <v>24</v>
      </c>
      <c r="N15" s="14"/>
      <c r="O15" s="138"/>
      <c r="P15" s="144"/>
      <c r="Q15" s="144"/>
    </row>
    <row r="16" spans="1:17" ht="76.5" customHeight="1" x14ac:dyDescent="0.25">
      <c r="A16" s="123"/>
      <c r="B16" s="127"/>
      <c r="C16" s="152" t="s">
        <v>33</v>
      </c>
      <c r="D16" s="199" t="s">
        <v>25</v>
      </c>
      <c r="E16" s="200" t="s">
        <v>26</v>
      </c>
      <c r="F16" s="133" t="s">
        <v>21</v>
      </c>
      <c r="G16" s="133" t="s">
        <v>27</v>
      </c>
      <c r="H16" s="133" t="s">
        <v>28</v>
      </c>
      <c r="I16" s="133">
        <v>134330</v>
      </c>
      <c r="J16" s="133">
        <v>39778</v>
      </c>
      <c r="K16" s="118">
        <f>J16/33582</f>
        <v>1.1845036031207195</v>
      </c>
      <c r="L16" s="137">
        <f>(K16+K21)/2</f>
        <v>1.1667801034471523</v>
      </c>
      <c r="M16" s="13"/>
      <c r="N16" s="14" t="s">
        <v>47</v>
      </c>
      <c r="O16" s="138"/>
      <c r="P16" s="144"/>
      <c r="Q16" s="144"/>
    </row>
    <row r="17" spans="1:17" ht="54" hidden="1" customHeight="1" x14ac:dyDescent="0.35">
      <c r="A17" s="123"/>
      <c r="B17" s="127"/>
      <c r="C17" s="153"/>
      <c r="D17" s="199"/>
      <c r="E17" s="200"/>
      <c r="F17" s="134"/>
      <c r="G17" s="134"/>
      <c r="H17" s="134"/>
      <c r="I17" s="134"/>
      <c r="J17" s="134"/>
      <c r="K17" s="145"/>
      <c r="L17" s="138"/>
      <c r="M17" s="19"/>
      <c r="N17" s="14"/>
      <c r="O17" s="138"/>
      <c r="P17" s="144"/>
      <c r="Q17" s="144"/>
    </row>
    <row r="18" spans="1:17" ht="45" hidden="1" customHeight="1" x14ac:dyDescent="0.35">
      <c r="A18" s="123"/>
      <c r="B18" s="127"/>
      <c r="C18" s="153"/>
      <c r="D18" s="199"/>
      <c r="E18" s="200"/>
      <c r="F18" s="134"/>
      <c r="G18" s="134"/>
      <c r="H18" s="134"/>
      <c r="I18" s="134"/>
      <c r="J18" s="134"/>
      <c r="K18" s="145"/>
      <c r="L18" s="138"/>
      <c r="M18" s="19"/>
      <c r="N18" s="14"/>
      <c r="O18" s="138"/>
      <c r="P18" s="144"/>
      <c r="Q18" s="144"/>
    </row>
    <row r="19" spans="1:17" ht="34.5" hidden="1" customHeight="1" x14ac:dyDescent="0.35">
      <c r="A19" s="123"/>
      <c r="B19" s="127"/>
      <c r="C19" s="153"/>
      <c r="D19" s="199"/>
      <c r="E19" s="200"/>
      <c r="F19" s="134"/>
      <c r="G19" s="134"/>
      <c r="H19" s="134"/>
      <c r="I19" s="134"/>
      <c r="J19" s="134"/>
      <c r="K19" s="145"/>
      <c r="L19" s="138"/>
      <c r="M19" s="19"/>
      <c r="N19" s="14"/>
      <c r="O19" s="138"/>
      <c r="P19" s="144"/>
      <c r="Q19" s="144"/>
    </row>
    <row r="20" spans="1:17" ht="54.75" hidden="1" customHeight="1" x14ac:dyDescent="0.35">
      <c r="A20" s="123"/>
      <c r="B20" s="127"/>
      <c r="C20" s="153"/>
      <c r="D20" s="199"/>
      <c r="E20" s="200"/>
      <c r="F20" s="135"/>
      <c r="G20" s="135"/>
      <c r="H20" s="135"/>
      <c r="I20" s="135"/>
      <c r="J20" s="135"/>
      <c r="K20" s="119"/>
      <c r="L20" s="138"/>
      <c r="M20" s="19"/>
      <c r="N20" s="14"/>
      <c r="O20" s="138"/>
      <c r="P20" s="144"/>
      <c r="Q20" s="144"/>
    </row>
    <row r="21" spans="1:17" ht="141" customHeight="1" x14ac:dyDescent="0.25">
      <c r="A21" s="123"/>
      <c r="B21" s="127"/>
      <c r="C21" s="153"/>
      <c r="D21" s="199"/>
      <c r="E21" s="200"/>
      <c r="F21" s="43" t="s">
        <v>29</v>
      </c>
      <c r="G21" s="43" t="s">
        <v>30</v>
      </c>
      <c r="H21" s="43" t="s">
        <v>31</v>
      </c>
      <c r="I21" s="43">
        <v>2120</v>
      </c>
      <c r="J21" s="43">
        <v>609</v>
      </c>
      <c r="K21" s="20">
        <f>J21/530</f>
        <v>1.149056603773585</v>
      </c>
      <c r="L21" s="138"/>
      <c r="M21" s="13"/>
      <c r="N21" s="14"/>
      <c r="O21" s="138"/>
      <c r="P21" s="144"/>
      <c r="Q21" s="144"/>
    </row>
    <row r="22" spans="1:17" ht="46.5" customHeight="1" x14ac:dyDescent="0.25">
      <c r="A22" s="124"/>
      <c r="B22" s="128"/>
      <c r="C22" s="203" t="s">
        <v>34</v>
      </c>
      <c r="D22" s="199" t="s">
        <v>35</v>
      </c>
      <c r="E22" s="199" t="s">
        <v>38</v>
      </c>
      <c r="F22" s="133" t="s">
        <v>29</v>
      </c>
      <c r="G22" s="155" t="s">
        <v>37</v>
      </c>
      <c r="H22" s="155" t="s">
        <v>28</v>
      </c>
      <c r="I22" s="155">
        <v>6322</v>
      </c>
      <c r="J22" s="155">
        <v>1550</v>
      </c>
      <c r="K22" s="189">
        <f>J22/1580.5</f>
        <v>0.98070230939576086</v>
      </c>
      <c r="L22" s="137">
        <f>K22</f>
        <v>0.98070230939576086</v>
      </c>
      <c r="M22" s="23"/>
      <c r="N22" s="28"/>
      <c r="O22" s="197"/>
      <c r="P22" s="44"/>
      <c r="Q22" s="44"/>
    </row>
    <row r="23" spans="1:17" ht="46.5" customHeight="1" x14ac:dyDescent="0.25">
      <c r="A23" s="124"/>
      <c r="B23" s="128"/>
      <c r="C23" s="204"/>
      <c r="D23" s="205"/>
      <c r="E23" s="205"/>
      <c r="F23" s="135"/>
      <c r="G23" s="188"/>
      <c r="H23" s="188"/>
      <c r="I23" s="188"/>
      <c r="J23" s="188"/>
      <c r="K23" s="190"/>
      <c r="L23" s="151"/>
      <c r="M23" s="23"/>
      <c r="N23" s="29"/>
      <c r="O23" s="197"/>
      <c r="P23" s="44"/>
      <c r="Q23" s="44"/>
    </row>
    <row r="24" spans="1:17" ht="44.25" customHeight="1" x14ac:dyDescent="0.25">
      <c r="A24" s="124"/>
      <c r="B24" s="128"/>
      <c r="C24" s="162" t="s">
        <v>34</v>
      </c>
      <c r="D24" s="155" t="s">
        <v>35</v>
      </c>
      <c r="E24" s="155" t="s">
        <v>36</v>
      </c>
      <c r="F24" s="133" t="s">
        <v>29</v>
      </c>
      <c r="G24" s="155" t="s">
        <v>37</v>
      </c>
      <c r="H24" s="155" t="s">
        <v>28</v>
      </c>
      <c r="I24" s="155">
        <v>3400</v>
      </c>
      <c r="J24" s="155">
        <v>891</v>
      </c>
      <c r="K24" s="201">
        <f>J24/850</f>
        <v>1.0482352941176472</v>
      </c>
      <c r="L24" s="137">
        <f>K24</f>
        <v>1.0482352941176472</v>
      </c>
      <c r="M24" s="23"/>
      <c r="N24" s="29" t="s">
        <v>20</v>
      </c>
      <c r="O24" s="197"/>
      <c r="P24" s="44"/>
      <c r="Q24" s="44"/>
    </row>
    <row r="25" spans="1:17" ht="52.5" customHeight="1" x14ac:dyDescent="0.25">
      <c r="A25" s="125"/>
      <c r="B25" s="129"/>
      <c r="C25" s="149"/>
      <c r="D25" s="125"/>
      <c r="E25" s="125"/>
      <c r="F25" s="135"/>
      <c r="G25" s="188"/>
      <c r="H25" s="188"/>
      <c r="I25" s="188"/>
      <c r="J25" s="188"/>
      <c r="K25" s="202"/>
      <c r="L25" s="151"/>
      <c r="M25" s="30"/>
      <c r="N25" s="31" t="s">
        <v>20</v>
      </c>
      <c r="O25" s="198"/>
      <c r="P25" s="44"/>
      <c r="Q25" s="44"/>
    </row>
    <row r="26" spans="1:17" ht="132" customHeight="1" x14ac:dyDescent="0.25">
      <c r="C26" s="165" t="s">
        <v>51</v>
      </c>
      <c r="D26" s="165"/>
      <c r="E26" s="165"/>
      <c r="F26" s="165"/>
      <c r="G26" s="165"/>
      <c r="H26" s="165"/>
      <c r="I26" s="165"/>
      <c r="J26" s="166" t="s">
        <v>50</v>
      </c>
      <c r="K26" s="166"/>
      <c r="L26" s="4"/>
    </row>
    <row r="27" spans="1:17" ht="15" customHeight="1" x14ac:dyDescent="0.35"/>
    <row r="28" spans="1:17" ht="15.6" x14ac:dyDescent="0.35">
      <c r="F28" s="5"/>
    </row>
  </sheetData>
  <mergeCells count="55">
    <mergeCell ref="L16:L21"/>
    <mergeCell ref="I22:I23"/>
    <mergeCell ref="J22:J23"/>
    <mergeCell ref="K22:K23"/>
    <mergeCell ref="A5:O7"/>
    <mergeCell ref="A8:O8"/>
    <mergeCell ref="A9:O9"/>
    <mergeCell ref="A12:A25"/>
    <mergeCell ref="B12:B25"/>
    <mergeCell ref="C12:C14"/>
    <mergeCell ref="D12:D15"/>
    <mergeCell ref="E12:E15"/>
    <mergeCell ref="F12:F13"/>
    <mergeCell ref="G12:G13"/>
    <mergeCell ref="F22:F23"/>
    <mergeCell ref="G22:G23"/>
    <mergeCell ref="P12:Q21"/>
    <mergeCell ref="F14:F15"/>
    <mergeCell ref="G14:G15"/>
    <mergeCell ref="H14:H15"/>
    <mergeCell ref="I14:I15"/>
    <mergeCell ref="J14:J15"/>
    <mergeCell ref="K14:K15"/>
    <mergeCell ref="I16:I20"/>
    <mergeCell ref="J16:J20"/>
    <mergeCell ref="K16:K20"/>
    <mergeCell ref="H12:H13"/>
    <mergeCell ref="I12:I13"/>
    <mergeCell ref="J12:J13"/>
    <mergeCell ref="K12:K13"/>
    <mergeCell ref="L12:L14"/>
    <mergeCell ref="O12:O25"/>
    <mergeCell ref="H22:H23"/>
    <mergeCell ref="C16:C21"/>
    <mergeCell ref="D16:D21"/>
    <mergeCell ref="E16:E21"/>
    <mergeCell ref="F16:F20"/>
    <mergeCell ref="G16:G20"/>
    <mergeCell ref="H16:H20"/>
    <mergeCell ref="L24:L25"/>
    <mergeCell ref="C26:I26"/>
    <mergeCell ref="J26:K26"/>
    <mergeCell ref="L22:L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C22:C23"/>
    <mergeCell ref="D22:D23"/>
    <mergeCell ref="E22:E23"/>
  </mergeCells>
  <pageMargins left="0.7" right="0.7" top="0.75" bottom="0.75" header="0.3" footer="0.3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14" zoomScale="40" zoomScaleNormal="40" workbookViewId="0">
      <selection activeCell="G63" sqref="G63"/>
    </sheetView>
  </sheetViews>
  <sheetFormatPr defaultColWidth="9.140625" defaultRowHeight="15.75" x14ac:dyDescent="0.25"/>
  <cols>
    <col min="1" max="1" width="23" style="1" customWidth="1"/>
    <col min="2" max="2" width="21.140625" style="1" customWidth="1"/>
    <col min="3" max="3" width="22.42578125" style="1" customWidth="1"/>
    <col min="4" max="4" width="30" style="1" customWidth="1"/>
    <col min="5" max="5" width="19.42578125" style="1" customWidth="1"/>
    <col min="6" max="6" width="20" style="1" customWidth="1"/>
    <col min="7" max="7" width="33.42578125" style="1" customWidth="1"/>
    <col min="8" max="8" width="16.140625" style="1" customWidth="1"/>
    <col min="9" max="9" width="22.140625" style="1" customWidth="1"/>
    <col min="10" max="10" width="20.42578125" style="1" customWidth="1"/>
    <col min="11" max="11" width="25.140625" style="1" customWidth="1"/>
    <col min="12" max="12" width="27.140625" style="1" customWidth="1"/>
    <col min="13" max="13" width="14.85546875" style="1" customWidth="1"/>
    <col min="14" max="14" width="15.5703125" style="1" customWidth="1"/>
    <col min="15" max="15" width="13.5703125" style="1" customWidth="1"/>
    <col min="16" max="16" width="9.140625" style="1"/>
    <col min="17" max="17" width="11.42578125" style="1" customWidth="1"/>
    <col min="18" max="16384" width="9.140625" style="1"/>
  </cols>
  <sheetData>
    <row r="1" spans="1:17" ht="15.75" customHeight="1" x14ac:dyDescent="0.35">
      <c r="N1" s="36"/>
      <c r="O1" s="36"/>
      <c r="P1" s="36"/>
      <c r="Q1" s="36"/>
    </row>
    <row r="2" spans="1:17" ht="15.75" customHeight="1" x14ac:dyDescent="0.35">
      <c r="N2" s="36"/>
      <c r="O2" s="36"/>
      <c r="P2" s="36"/>
      <c r="Q2" s="36"/>
    </row>
    <row r="3" spans="1:17" ht="15.75" customHeight="1" x14ac:dyDescent="0.35">
      <c r="N3" s="36"/>
      <c r="O3" s="36"/>
      <c r="P3" s="36"/>
      <c r="Q3" s="36"/>
    </row>
    <row r="4" spans="1:17" ht="15.6" x14ac:dyDescent="0.35">
      <c r="N4" s="2"/>
    </row>
    <row r="5" spans="1:17" ht="15.75" customHeight="1" x14ac:dyDescent="0.25">
      <c r="A5" s="174" t="s">
        <v>79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7" ht="15.75" customHeight="1" x14ac:dyDescent="0.25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1:17" ht="39" customHeight="1" x14ac:dyDescent="0.2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</row>
    <row r="8" spans="1:17" ht="21.75" hidden="1" customHeight="1" x14ac:dyDescent="0.55000000000000004">
      <c r="A8" s="175" t="s">
        <v>52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7" ht="33.75" customHeight="1" x14ac:dyDescent="0.4">
      <c r="A9" s="175" t="s">
        <v>78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</row>
    <row r="10" spans="1:17" ht="33.75" customHeight="1" x14ac:dyDescent="0.55000000000000004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7" ht="33.75" customHeight="1" x14ac:dyDescent="0.4">
      <c r="A11" s="54" t="s">
        <v>80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7" ht="72" customHeight="1" x14ac:dyDescent="0.35"/>
    <row r="13" spans="1:17" ht="225.6" customHeight="1" x14ac:dyDescent="0.3">
      <c r="A13" s="49" t="s">
        <v>0</v>
      </c>
      <c r="B13" s="48" t="s">
        <v>1</v>
      </c>
      <c r="C13" s="52" t="s">
        <v>32</v>
      </c>
      <c r="D13" s="51" t="s">
        <v>2</v>
      </c>
      <c r="E13" s="51" t="s">
        <v>3</v>
      </c>
      <c r="F13" s="51" t="s">
        <v>4</v>
      </c>
      <c r="G13" s="60" t="s">
        <v>5</v>
      </c>
      <c r="H13" s="51" t="s">
        <v>6</v>
      </c>
      <c r="I13" s="51" t="s">
        <v>44</v>
      </c>
      <c r="J13" s="51" t="s">
        <v>45</v>
      </c>
      <c r="K13" s="51" t="s">
        <v>7</v>
      </c>
      <c r="L13" s="51" t="s">
        <v>8</v>
      </c>
      <c r="M13" s="51" t="s">
        <v>9</v>
      </c>
      <c r="N13" s="51" t="s">
        <v>10</v>
      </c>
      <c r="O13" s="55" t="s">
        <v>11</v>
      </c>
    </row>
    <row r="14" spans="1:17" ht="71.25" customHeight="1" x14ac:dyDescent="0.25">
      <c r="A14" s="176" t="s">
        <v>12</v>
      </c>
      <c r="B14" s="216">
        <v>2421002984</v>
      </c>
      <c r="C14" s="180"/>
      <c r="D14" s="167" t="s">
        <v>13</v>
      </c>
      <c r="E14" s="167" t="s">
        <v>84</v>
      </c>
      <c r="F14" s="220" t="s">
        <v>15</v>
      </c>
      <c r="G14" s="220" t="s">
        <v>18</v>
      </c>
      <c r="H14" s="224" t="s">
        <v>82</v>
      </c>
      <c r="I14" s="224">
        <v>122</v>
      </c>
      <c r="J14" s="224">
        <v>122</v>
      </c>
      <c r="K14" s="225">
        <v>1</v>
      </c>
      <c r="L14" s="171">
        <v>1</v>
      </c>
      <c r="M14" s="56"/>
      <c r="N14" s="173" t="s">
        <v>46</v>
      </c>
      <c r="O14" s="226">
        <f>(L14+L18+L24+L26)/4</f>
        <v>1.0125038989394886</v>
      </c>
      <c r="P14" s="144"/>
      <c r="Q14" s="144"/>
    </row>
    <row r="15" spans="1:17" ht="61.5" hidden="1" customHeight="1" x14ac:dyDescent="0.35">
      <c r="A15" s="177"/>
      <c r="B15" s="217"/>
      <c r="C15" s="181"/>
      <c r="D15" s="167"/>
      <c r="E15" s="167"/>
      <c r="F15" s="220"/>
      <c r="G15" s="220"/>
      <c r="H15" s="224"/>
      <c r="I15" s="224"/>
      <c r="J15" s="224"/>
      <c r="K15" s="225"/>
      <c r="L15" s="171"/>
      <c r="M15" s="56"/>
      <c r="N15" s="173"/>
      <c r="O15" s="227"/>
      <c r="P15" s="144"/>
      <c r="Q15" s="144"/>
    </row>
    <row r="16" spans="1:17" ht="118.35" customHeight="1" x14ac:dyDescent="0.25">
      <c r="A16" s="177"/>
      <c r="B16" s="217"/>
      <c r="C16" s="181"/>
      <c r="D16" s="167"/>
      <c r="E16" s="167"/>
      <c r="F16" s="167" t="s">
        <v>21</v>
      </c>
      <c r="G16" s="167" t="s">
        <v>22</v>
      </c>
      <c r="H16" s="167" t="s">
        <v>28</v>
      </c>
      <c r="I16" s="167">
        <v>1687</v>
      </c>
      <c r="J16" s="167">
        <v>1687</v>
      </c>
      <c r="K16" s="223">
        <v>1</v>
      </c>
      <c r="L16" s="171"/>
      <c r="M16" s="63"/>
      <c r="N16" s="173"/>
      <c r="O16" s="227"/>
      <c r="P16" s="144"/>
      <c r="Q16" s="144"/>
    </row>
    <row r="17" spans="1:17" ht="1.5" customHeight="1" x14ac:dyDescent="0.25">
      <c r="A17" s="177"/>
      <c r="B17" s="217"/>
      <c r="C17" s="61"/>
      <c r="D17" s="167"/>
      <c r="E17" s="167"/>
      <c r="F17" s="167"/>
      <c r="G17" s="167"/>
      <c r="H17" s="167"/>
      <c r="I17" s="167"/>
      <c r="J17" s="167"/>
      <c r="K17" s="223"/>
      <c r="L17" s="62"/>
      <c r="M17" s="64" t="s">
        <v>24</v>
      </c>
      <c r="N17" s="65"/>
      <c r="O17" s="227"/>
      <c r="P17" s="144"/>
      <c r="Q17" s="144"/>
    </row>
    <row r="18" spans="1:17" ht="76.5" customHeight="1" x14ac:dyDescent="0.25">
      <c r="A18" s="177"/>
      <c r="B18" s="217"/>
      <c r="C18" s="182" t="s">
        <v>33</v>
      </c>
      <c r="D18" s="168" t="s">
        <v>25</v>
      </c>
      <c r="E18" s="183" t="s">
        <v>83</v>
      </c>
      <c r="F18" s="167" t="s">
        <v>21</v>
      </c>
      <c r="G18" s="167" t="s">
        <v>27</v>
      </c>
      <c r="H18" s="167" t="s">
        <v>28</v>
      </c>
      <c r="I18" s="167">
        <v>160300</v>
      </c>
      <c r="J18" s="167">
        <v>160305</v>
      </c>
      <c r="K18" s="223">
        <f>J18/160300</f>
        <v>1.0000311915159077</v>
      </c>
      <c r="L18" s="170">
        <f>(K18+K23)/2</f>
        <v>1.000015595757954</v>
      </c>
      <c r="M18" s="56"/>
      <c r="N18" s="172" t="s">
        <v>47</v>
      </c>
      <c r="O18" s="227"/>
      <c r="P18" s="144"/>
      <c r="Q18" s="144"/>
    </row>
    <row r="19" spans="1:17" ht="54" hidden="1" customHeight="1" x14ac:dyDescent="0.35">
      <c r="A19" s="177"/>
      <c r="B19" s="217"/>
      <c r="C19" s="181"/>
      <c r="D19" s="168"/>
      <c r="E19" s="183"/>
      <c r="F19" s="167"/>
      <c r="G19" s="167"/>
      <c r="H19" s="167"/>
      <c r="I19" s="167"/>
      <c r="J19" s="167"/>
      <c r="K19" s="223"/>
      <c r="L19" s="171"/>
      <c r="M19" s="57"/>
      <c r="N19" s="173"/>
      <c r="O19" s="227"/>
      <c r="P19" s="144"/>
      <c r="Q19" s="144"/>
    </row>
    <row r="20" spans="1:17" ht="45" hidden="1" customHeight="1" x14ac:dyDescent="0.35">
      <c r="A20" s="177"/>
      <c r="B20" s="217"/>
      <c r="C20" s="181"/>
      <c r="D20" s="168"/>
      <c r="E20" s="183"/>
      <c r="F20" s="167"/>
      <c r="G20" s="167"/>
      <c r="H20" s="167"/>
      <c r="I20" s="167"/>
      <c r="J20" s="167"/>
      <c r="K20" s="223"/>
      <c r="L20" s="171"/>
      <c r="M20" s="57"/>
      <c r="N20" s="173"/>
      <c r="O20" s="227"/>
      <c r="P20" s="144"/>
      <c r="Q20" s="144"/>
    </row>
    <row r="21" spans="1:17" ht="34.5" hidden="1" customHeight="1" x14ac:dyDescent="0.35">
      <c r="A21" s="177"/>
      <c r="B21" s="217"/>
      <c r="C21" s="181"/>
      <c r="D21" s="168"/>
      <c r="E21" s="183"/>
      <c r="F21" s="167"/>
      <c r="G21" s="167"/>
      <c r="H21" s="167"/>
      <c r="I21" s="167"/>
      <c r="J21" s="167"/>
      <c r="K21" s="223"/>
      <c r="L21" s="171"/>
      <c r="M21" s="57"/>
      <c r="N21" s="173"/>
      <c r="O21" s="227"/>
      <c r="P21" s="144"/>
      <c r="Q21" s="144"/>
    </row>
    <row r="22" spans="1:17" ht="54.75" hidden="1" customHeight="1" x14ac:dyDescent="0.35">
      <c r="A22" s="177"/>
      <c r="B22" s="217"/>
      <c r="C22" s="181"/>
      <c r="D22" s="168"/>
      <c r="E22" s="183"/>
      <c r="F22" s="167"/>
      <c r="G22" s="167"/>
      <c r="H22" s="167"/>
      <c r="I22" s="167"/>
      <c r="J22" s="167"/>
      <c r="K22" s="223"/>
      <c r="L22" s="171"/>
      <c r="M22" s="57"/>
      <c r="N22" s="173"/>
      <c r="O22" s="227"/>
      <c r="P22" s="144"/>
      <c r="Q22" s="144"/>
    </row>
    <row r="23" spans="1:17" ht="120" customHeight="1" x14ac:dyDescent="0.25">
      <c r="A23" s="177"/>
      <c r="B23" s="217"/>
      <c r="C23" s="181"/>
      <c r="D23" s="168"/>
      <c r="E23" s="183"/>
      <c r="F23" s="58" t="s">
        <v>21</v>
      </c>
      <c r="G23" s="58" t="s">
        <v>30</v>
      </c>
      <c r="H23" s="58" t="s">
        <v>31</v>
      </c>
      <c r="I23" s="58">
        <v>2359</v>
      </c>
      <c r="J23" s="58">
        <v>2359</v>
      </c>
      <c r="K23" s="59">
        <f>J23/2359</f>
        <v>1</v>
      </c>
      <c r="L23" s="171"/>
      <c r="M23" s="56"/>
      <c r="N23" s="173"/>
      <c r="O23" s="227"/>
      <c r="P23" s="144"/>
      <c r="Q23" s="144"/>
    </row>
    <row r="24" spans="1:17" ht="46.5" customHeight="1" x14ac:dyDescent="0.25">
      <c r="A24" s="156"/>
      <c r="B24" s="218"/>
      <c r="C24" s="234" t="s">
        <v>34</v>
      </c>
      <c r="D24" s="213" t="s">
        <v>35</v>
      </c>
      <c r="E24" s="213" t="s">
        <v>38</v>
      </c>
      <c r="F24" s="221" t="s">
        <v>21</v>
      </c>
      <c r="G24" s="212" t="s">
        <v>37</v>
      </c>
      <c r="H24" s="212" t="s">
        <v>28</v>
      </c>
      <c r="I24" s="212">
        <v>6322</v>
      </c>
      <c r="J24" s="212">
        <v>6322</v>
      </c>
      <c r="K24" s="214">
        <f>J24/6322</f>
        <v>1</v>
      </c>
      <c r="L24" s="185">
        <f>K24</f>
        <v>1</v>
      </c>
      <c r="M24" s="209"/>
      <c r="N24" s="211" t="s">
        <v>20</v>
      </c>
      <c r="O24" s="186"/>
      <c r="P24" s="47"/>
      <c r="Q24" s="47"/>
    </row>
    <row r="25" spans="1:17" ht="19.7" customHeight="1" x14ac:dyDescent="0.25">
      <c r="A25" s="156"/>
      <c r="B25" s="218"/>
      <c r="C25" s="235"/>
      <c r="D25" s="236"/>
      <c r="E25" s="236"/>
      <c r="F25" s="222"/>
      <c r="G25" s="213"/>
      <c r="H25" s="213"/>
      <c r="I25" s="213"/>
      <c r="J25" s="213"/>
      <c r="K25" s="215"/>
      <c r="L25" s="161"/>
      <c r="M25" s="210"/>
      <c r="N25" s="208"/>
      <c r="O25" s="186"/>
      <c r="P25" s="47"/>
      <c r="Q25" s="47"/>
    </row>
    <row r="26" spans="1:17" ht="44.25" customHeight="1" x14ac:dyDescent="0.25">
      <c r="A26" s="156"/>
      <c r="B26" s="218"/>
      <c r="C26" s="228" t="s">
        <v>34</v>
      </c>
      <c r="D26" s="230" t="s">
        <v>35</v>
      </c>
      <c r="E26" s="230" t="s">
        <v>36</v>
      </c>
      <c r="F26" s="231" t="s">
        <v>21</v>
      </c>
      <c r="G26" s="230" t="s">
        <v>37</v>
      </c>
      <c r="H26" s="230" t="s">
        <v>28</v>
      </c>
      <c r="I26" s="230">
        <v>3700</v>
      </c>
      <c r="J26" s="230">
        <v>3885</v>
      </c>
      <c r="K26" s="232">
        <f>J26/3700</f>
        <v>1.05</v>
      </c>
      <c r="L26" s="184">
        <f>K26</f>
        <v>1.05</v>
      </c>
      <c r="M26" s="206" t="s">
        <v>81</v>
      </c>
      <c r="N26" s="208" t="s">
        <v>20</v>
      </c>
      <c r="O26" s="186"/>
      <c r="P26" s="47"/>
      <c r="Q26" s="47"/>
    </row>
    <row r="27" spans="1:17" ht="31.35" customHeight="1" x14ac:dyDescent="0.25">
      <c r="A27" s="157"/>
      <c r="B27" s="219"/>
      <c r="C27" s="229"/>
      <c r="D27" s="157"/>
      <c r="E27" s="157"/>
      <c r="F27" s="222"/>
      <c r="G27" s="213"/>
      <c r="H27" s="213"/>
      <c r="I27" s="213"/>
      <c r="J27" s="213"/>
      <c r="K27" s="233"/>
      <c r="L27" s="161"/>
      <c r="M27" s="207"/>
      <c r="N27" s="208"/>
      <c r="O27" s="187"/>
      <c r="P27" s="47"/>
      <c r="Q27" s="47"/>
    </row>
    <row r="28" spans="1:17" ht="130.35" customHeight="1" x14ac:dyDescent="0.25">
      <c r="C28" s="165" t="s">
        <v>51</v>
      </c>
      <c r="D28" s="165"/>
      <c r="E28" s="165"/>
      <c r="F28" s="165"/>
      <c r="G28" s="165"/>
      <c r="H28" s="165"/>
      <c r="I28" s="165"/>
      <c r="J28" s="166" t="s">
        <v>50</v>
      </c>
      <c r="K28" s="166"/>
      <c r="L28" s="4"/>
    </row>
  </sheetData>
  <mergeCells count="61">
    <mergeCell ref="L26:L27"/>
    <mergeCell ref="C28:I28"/>
    <mergeCell ref="J28:K28"/>
    <mergeCell ref="L24:L25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C24:C25"/>
    <mergeCell ref="D24:D25"/>
    <mergeCell ref="E24:E25"/>
    <mergeCell ref="H24:H25"/>
    <mergeCell ref="C18:C23"/>
    <mergeCell ref="D18:D23"/>
    <mergeCell ref="E18:E23"/>
    <mergeCell ref="F18:F22"/>
    <mergeCell ref="G18:G22"/>
    <mergeCell ref="H18:H22"/>
    <mergeCell ref="P14:Q23"/>
    <mergeCell ref="F16:F17"/>
    <mergeCell ref="G16:G17"/>
    <mergeCell ref="H16:H17"/>
    <mergeCell ref="I16:I17"/>
    <mergeCell ref="J16:J17"/>
    <mergeCell ref="K16:K17"/>
    <mergeCell ref="I18:I22"/>
    <mergeCell ref="J18:J22"/>
    <mergeCell ref="K18:K22"/>
    <mergeCell ref="H14:H15"/>
    <mergeCell ref="I14:I15"/>
    <mergeCell ref="J14:J15"/>
    <mergeCell ref="K14:K15"/>
    <mergeCell ref="L14:L16"/>
    <mergeCell ref="O14:O27"/>
    <mergeCell ref="L18:L23"/>
    <mergeCell ref="I24:I25"/>
    <mergeCell ref="J24:J25"/>
    <mergeCell ref="K24:K25"/>
    <mergeCell ref="A5:O7"/>
    <mergeCell ref="A8:O8"/>
    <mergeCell ref="A9:O9"/>
    <mergeCell ref="A14:A27"/>
    <mergeCell ref="B14:B27"/>
    <mergeCell ref="C14:C16"/>
    <mergeCell ref="D14:D17"/>
    <mergeCell ref="E14:E17"/>
    <mergeCell ref="F14:F15"/>
    <mergeCell ref="G14:G15"/>
    <mergeCell ref="F24:F25"/>
    <mergeCell ref="G24:G25"/>
    <mergeCell ref="M26:M27"/>
    <mergeCell ref="N26:N27"/>
    <mergeCell ref="M24:M25"/>
    <mergeCell ref="N24:N25"/>
    <mergeCell ref="N14:N16"/>
    <mergeCell ref="N18:N23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1 пол.2023</vt:lpstr>
      <vt:lpstr>считать</vt:lpstr>
      <vt:lpstr>1 квартал</vt:lpstr>
      <vt:lpstr>полугодие</vt:lpstr>
      <vt:lpstr>3 квартал</vt:lpstr>
      <vt:lpstr>9 месяцев</vt:lpstr>
      <vt:lpstr>4 квартал</vt:lpstr>
      <vt:lpstr>год</vt:lpstr>
      <vt:lpstr>'1 квартал'!Область_печати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2025-07-08T03:23:22Z</dcterms:modified>
</cp:coreProperties>
</file>