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5360" windowHeight="8556"/>
  </bookViews>
  <sheets>
    <sheet name="Лист1" sheetId="1" r:id="rId1"/>
  </sheets>
  <definedNames>
    <definedName name="_xlnm._FilterDatabase" localSheetId="0" hidden="1">Лист1!$D$137:$G$143</definedName>
  </definedNames>
  <calcPr calcId="162913"/>
</workbook>
</file>

<file path=xl/calcChain.xml><?xml version="1.0" encoding="utf-8"?>
<calcChain xmlns="http://schemas.openxmlformats.org/spreadsheetml/2006/main">
  <c r="K163" i="1" l="1"/>
  <c r="L163" i="1"/>
  <c r="K133" i="1"/>
  <c r="L133" i="1"/>
  <c r="K115" i="1"/>
  <c r="L115" i="1"/>
  <c r="K106" i="1"/>
  <c r="L106" i="1"/>
  <c r="K69" i="1"/>
  <c r="L69" i="1"/>
  <c r="J163" i="1" l="1"/>
  <c r="J133" i="1"/>
  <c r="J115" i="1"/>
  <c r="J106" i="1"/>
  <c r="J69" i="1"/>
  <c r="K46" i="1" l="1"/>
  <c r="L46" i="1" s="1"/>
  <c r="K47" i="1"/>
  <c r="L47" i="1" s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I120" i="1" l="1"/>
  <c r="I69" i="1"/>
  <c r="I106" i="1"/>
  <c r="L23" i="1" l="1"/>
  <c r="L22" i="1"/>
  <c r="L85" i="1" l="1"/>
  <c r="I163" i="1" l="1"/>
  <c r="H163" i="1"/>
  <c r="I115" i="1"/>
  <c r="H69" i="1" l="1"/>
  <c r="H106" i="1"/>
  <c r="H133" i="1"/>
  <c r="I133" i="1" l="1"/>
  <c r="H120" i="1" l="1"/>
  <c r="L126" i="1" l="1"/>
  <c r="J88" i="1"/>
  <c r="J89" i="1"/>
  <c r="L76" i="1"/>
  <c r="K100" i="1" l="1"/>
  <c r="L100" i="1" s="1"/>
  <c r="L77" i="1" l="1"/>
  <c r="H115" i="1"/>
  <c r="I164" i="1" l="1"/>
  <c r="L87" i="1" l="1"/>
  <c r="K88" i="1"/>
  <c r="L88" i="1" s="1"/>
  <c r="K89" i="1"/>
  <c r="L89" i="1" s="1"/>
  <c r="L90" i="1"/>
  <c r="L91" i="1"/>
  <c r="L92" i="1"/>
  <c r="L93" i="1"/>
  <c r="L94" i="1"/>
  <c r="L95" i="1"/>
  <c r="L96" i="1"/>
  <c r="L97" i="1"/>
  <c r="L98" i="1"/>
  <c r="L99" i="1"/>
  <c r="L86" i="1"/>
  <c r="L72" i="1"/>
  <c r="K62" i="1"/>
  <c r="L62" i="1" s="1"/>
  <c r="K63" i="1"/>
  <c r="L63" i="1" s="1"/>
  <c r="K64" i="1"/>
  <c r="L64" i="1" s="1"/>
  <c r="K57" i="1"/>
  <c r="L57" i="1" s="1"/>
  <c r="L58" i="1"/>
  <c r="K59" i="1"/>
  <c r="L59" i="1" s="1"/>
  <c r="K60" i="1"/>
  <c r="L60" i="1" s="1"/>
  <c r="K45" i="1"/>
  <c r="L45" i="1" s="1"/>
  <c r="K56" i="1"/>
  <c r="L56" i="1" s="1"/>
  <c r="L34" i="1"/>
  <c r="L35" i="1"/>
  <c r="K36" i="1"/>
  <c r="L36" i="1" s="1"/>
  <c r="K37" i="1"/>
  <c r="L37" i="1" s="1"/>
  <c r="K38" i="1"/>
  <c r="L38" i="1" s="1"/>
  <c r="K40" i="1"/>
  <c r="L40" i="1" s="1"/>
  <c r="K41" i="1"/>
  <c r="L41" i="1" s="1"/>
  <c r="K42" i="1"/>
  <c r="L42" i="1" s="1"/>
  <c r="K43" i="1"/>
  <c r="L43" i="1" s="1"/>
  <c r="K44" i="1"/>
  <c r="L44" i="1" s="1"/>
  <c r="L26" i="1"/>
  <c r="L27" i="1"/>
  <c r="K28" i="1"/>
  <c r="L28" i="1" s="1"/>
  <c r="K29" i="1"/>
  <c r="L29" i="1" s="1"/>
  <c r="K30" i="1"/>
  <c r="L30" i="1" s="1"/>
  <c r="K31" i="1"/>
  <c r="L31" i="1" s="1"/>
  <c r="L32" i="1"/>
  <c r="K33" i="1"/>
  <c r="L33" i="1" s="1"/>
  <c r="K13" i="1"/>
  <c r="L13" i="1" s="1"/>
  <c r="K14" i="1"/>
  <c r="L14" i="1" s="1"/>
  <c r="K15" i="1"/>
  <c r="L15" i="1" s="1"/>
  <c r="L24" i="1"/>
  <c r="L25" i="1"/>
  <c r="K12" i="1"/>
  <c r="L12" i="1" s="1"/>
  <c r="L71" i="1" l="1"/>
  <c r="M164" i="1" l="1"/>
  <c r="K85" i="1"/>
</calcChain>
</file>

<file path=xl/comments1.xml><?xml version="1.0" encoding="utf-8"?>
<comments xmlns="http://schemas.openxmlformats.org/spreadsheetml/2006/main">
  <authors>
    <author>Автор</author>
  </authors>
  <commentList>
    <comment ref="A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<sst xmlns="http://schemas.openxmlformats.org/spreadsheetml/2006/main" count="445" uniqueCount="145">
  <si>
    <t>Перечень мероприятий подпрограммы с указанием объема средств на их реализацию и ожидаемые результаты</t>
  </si>
  <si>
    <t>№ п/п</t>
  </si>
  <si>
    <t xml:space="preserve">Цели, задачи, мероприятия </t>
  </si>
  <si>
    <t>ГРБС</t>
  </si>
  <si>
    <t xml:space="preserve">Код бюджетной классификации </t>
  </si>
  <si>
    <t>Ожидаемый результат от реализации мероприятий в натуральном выражении</t>
  </si>
  <si>
    <t>Рз</t>
  </si>
  <si>
    <t>ЦСР</t>
  </si>
  <si>
    <t>Пр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</si>
  <si>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детей, отдыха и оздоровления детей</t>
  </si>
  <si>
    <t>Задача 1.  Обеспечить доступность дошкольного образования, соответствующему единому стандарту качества дошкольного образования.</t>
  </si>
  <si>
    <t> 1.1.</t>
  </si>
  <si>
    <t>Финансирование расходов на создание условий, необходимых для реализации основной общеобразовательной программы дошкольного образования.</t>
  </si>
  <si>
    <t>Управление образования, опеки и попечительства администрации Козульского района</t>
  </si>
  <si>
    <t>Обеспечена реализация основной  общеобразовательной программы дошкольного образования в образовательных учреждений района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</si>
  <si>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в соответствии с подпунктом 3 пункта 1 статьи 8 Закона Российской Федерации от 29 декабря 2012 года           № 273-ФЗ «Об образовании в Российской Федерации», пунктом 6 статьи 8 закона края  «Об образовании» </t>
  </si>
  <si>
    <t> 110075540</t>
  </si>
  <si>
    <t> 244</t>
  </si>
  <si>
    <t> 1.4</t>
  </si>
  <si>
    <t xml:space="preserve">Финансовое обеспечение питания детей, обучающихся в муниципальных образовательных организациях, реализующих основные общеобразовательные программы </t>
  </si>
  <si>
    <t>Использование средств субвенции бюджетам муниципальных образований края на реализацию Закона края от 27 декабря 2005 года № 17-4379 «О наделении органов местного самоуправления муниципальных районов и городских округов края государственными полномочиями по осуществлению 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 в муниципальных образовательных организациях, реализующих образовательную программу дошкольного образования, без взимания родительской платы»</t>
  </si>
  <si>
    <t> 1004</t>
  </si>
  <si>
    <t> 110075560</t>
  </si>
  <si>
    <t> 321</t>
  </si>
  <si>
    <t>Итого по задаче1:</t>
  </si>
  <si>
    <t>Х</t>
  </si>
  <si>
    <t>2.1.</t>
  </si>
  <si>
    <t>Финансирование расходов на создание условий, необходимых для реализации основной общеобразовательной программы начального общего, основного общего, среднего общего образования.</t>
  </si>
  <si>
    <t>Созданы условия для организации образовательного процесса во всех ОУ</t>
  </si>
  <si>
    <t>2.2.</t>
  </si>
  <si>
    <t>Финансирование мероприятий, связанных с проведением мониторинга качества образования и государственной (итоговой) аттестации выпускников общеобразовательных учреждений.</t>
  </si>
  <si>
    <t>Своевременно проведена государственная (итоговая) аттестация в форме ГИА и ЕГЭ</t>
  </si>
  <si>
    <t>2.3.</t>
  </si>
  <si>
    <t>Финансовое обеспечение государственных гарантий реализации прав на получение общедоступного</t>
  </si>
  <si>
    <t>100% освоение выделенной субвенции</t>
  </si>
  <si>
    <t>2.4.</t>
  </si>
  <si>
    <t>2.6.</t>
  </si>
  <si>
    <t>Реализация проектов по подготовке учителей на вакантные должности в образовательных организациях</t>
  </si>
  <si>
    <t>Итого по задаче 2:</t>
  </si>
  <si>
    <t>3.1. </t>
  </si>
  <si>
    <t>Итого по задаче 3:</t>
  </si>
  <si>
    <t>4.2.</t>
  </si>
  <si>
    <t xml:space="preserve">Приобретение световозвращающихся приспособлений для обучающихся первых классов </t>
  </si>
  <si>
    <t xml:space="preserve">Для 100% обучающихся первых классов ежегодно обеспечены световозвращающимися приспособлениями </t>
  </si>
  <si>
    <t>Итого по задаче 4:</t>
  </si>
  <si>
    <t>5.2.</t>
  </si>
  <si>
    <t>Финансирование расходов на обеспечение круглогодичной занятости школьников</t>
  </si>
  <si>
    <t xml:space="preserve">Освоение средств 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в рамках Государственной программы Красноярского края «Развитие образования»  </t>
  </si>
  <si>
    <t>1100S6490</t>
  </si>
  <si>
    <t>Итого по задаче 5:</t>
  </si>
  <si>
    <t>6.1.</t>
  </si>
  <si>
    <t>6.2.</t>
  </si>
  <si>
    <t>6.3.</t>
  </si>
  <si>
    <t>Итого по задаче 6:</t>
  </si>
  <si>
    <t>ВСЕГО</t>
  </si>
  <si>
    <t>опеки и попечительства</t>
  </si>
  <si>
    <t xml:space="preserve">администрации Козульского района                                                                              </t>
  </si>
  <si>
    <t>079</t>
  </si>
  <si>
    <t>0701</t>
  </si>
  <si>
    <t>0702</t>
  </si>
  <si>
    <t>0110090200</t>
  </si>
  <si>
    <t>0110090210</t>
  </si>
  <si>
    <t>0110075640</t>
  </si>
  <si>
    <t>0707</t>
  </si>
  <si>
    <t>КВР</t>
  </si>
  <si>
    <t>1003</t>
  </si>
  <si>
    <t>0703</t>
  </si>
  <si>
    <t>Создание в общеобразовательных учреждениях ,условий для занятия физической культурой и спортом</t>
  </si>
  <si>
    <t>011E274300</t>
  </si>
  <si>
    <t>612</t>
  </si>
  <si>
    <t>0110075630</t>
  </si>
  <si>
    <t>244</t>
  </si>
  <si>
    <t>01100S5630</t>
  </si>
  <si>
    <t>011R73980</t>
  </si>
  <si>
    <t>Финансирование на проведение работ в общеобразовательных организациях с целью приведения зданий и сооружений в соответствие с требованиями  надзорных органов</t>
  </si>
  <si>
    <t>011E452100</t>
  </si>
  <si>
    <t>6.4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</si>
  <si>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дошкольного ,общего и дополнительного образования" 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</si>
  <si>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Развитие дошкольного, общего и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</si>
  <si>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дошкольного, общего и дополнительного образования</t>
  </si>
  <si>
    <t>0110053030</t>
  </si>
  <si>
    <t>2023год</t>
  </si>
  <si>
    <t>080</t>
  </si>
  <si>
    <t>6.5</t>
  </si>
  <si>
    <t>011E151690</t>
  </si>
  <si>
    <t>0110015980</t>
  </si>
  <si>
    <t>611</t>
  </si>
  <si>
    <t>01100L3040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</si>
  <si>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</si>
  <si>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"Современная школа " Мероприятия по созданию и обеспечению функционированию центров образования естественно-научной и технологической направленности в общеобразовательных организациях,расположенных в сельской местности и малых городах,в 2021-2023 годах.</t>
  </si>
  <si>
    <t>Задача № 6. Обеспечить в образовательных учреждениях района безопасные и комфортные условия, соответствующие требованиям законодательства.</t>
  </si>
  <si>
    <t>6.6</t>
  </si>
  <si>
    <t>0110078400</t>
  </si>
  <si>
    <t>Расходы, направленные на развитие и повышение качества работы муниципальных учреждений</t>
  </si>
  <si>
    <t>2024 год</t>
  </si>
  <si>
    <t>2022год</t>
  </si>
  <si>
    <t>01100S5980</t>
  </si>
  <si>
    <t>01100S8400</t>
  </si>
  <si>
    <t>0110090220</t>
  </si>
  <si>
    <t>Обеспечение детей школьного возраста путевками в загородные  лагеря и питание детей  в лагерях с дневным прибыванием</t>
  </si>
  <si>
    <t>Расходы связанные с персофинансированием</t>
  </si>
  <si>
    <t>3.2.</t>
  </si>
  <si>
    <t>Межбюджетные трансферты бюджетам муниципальных образований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</t>
  </si>
  <si>
    <t>5.3</t>
  </si>
  <si>
    <t>5.4</t>
  </si>
  <si>
    <t>0110075580</t>
  </si>
  <si>
    <t>1.5</t>
  </si>
  <si>
    <t>623</t>
  </si>
  <si>
    <t>633</t>
  </si>
  <si>
    <t>813</t>
  </si>
  <si>
    <t>613</t>
  </si>
  <si>
    <t>0110077700</t>
  </si>
  <si>
    <t>6.7</t>
  </si>
  <si>
    <t>2025 год</t>
  </si>
  <si>
    <t xml:space="preserve">Приложение № 2  к подпрограмме № 1 «Развитие дошкольного, общего и дополнительного образования детей», реализуемой в рамках муниципальной программы «Развитие образования» </t>
  </si>
  <si>
    <t>110090100</t>
  </si>
  <si>
    <t>0110010210</t>
  </si>
  <si>
    <t>6.8</t>
  </si>
  <si>
    <t>Мероприятия по модернизации школьных систем образования</t>
  </si>
  <si>
    <t>01100L7502</t>
  </si>
  <si>
    <r>
      <t>Задача № 2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образования.</t>
    </r>
  </si>
  <si>
    <r>
      <t>Задача № 3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Обеспечить развитие районной системы дополнительного образования.</t>
    </r>
  </si>
  <si>
    <r>
      <t>Задача № 4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Содействовать выявлению и поддержке одаренных детей.</t>
    </r>
  </si>
  <si>
    <r>
      <t>Задача № 5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Обеспечить безопасный, качественный отдых и оздоровление детей.</t>
    </r>
  </si>
  <si>
    <t>проведение работ по устранению  предписаний надзорных органов по приведению зданий и сооружений общеобразовательных организаций в соответствие с требованиями законодательства</t>
  </si>
  <si>
    <t>повышение уровня материально-технического обеспечения, оснащение общеобразовательных учреждений современным оборудованием и материалами для организации учебного процесса</t>
  </si>
  <si>
    <t xml:space="preserve">
</t>
  </si>
  <si>
    <t xml:space="preserve">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организациях,расположенных в сельской местности и малых городах</t>
  </si>
  <si>
    <t>0110090430</t>
  </si>
  <si>
    <t>0110015210</t>
  </si>
  <si>
    <t>011E151720</t>
  </si>
  <si>
    <t>0110074700</t>
  </si>
  <si>
    <t>01100S4700</t>
  </si>
  <si>
    <t>6.9</t>
  </si>
  <si>
    <t>6.9.1</t>
  </si>
  <si>
    <t>0110075590</t>
  </si>
  <si>
    <t>01100S5590</t>
  </si>
  <si>
    <t>Субсидии бюджетам муниципальных образований края на создание условий для предоставления горячего питания обучающимся общеобразовательных организаций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</si>
  <si>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</si>
  <si>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</si>
  <si>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011EB51790</t>
  </si>
  <si>
    <t>100 % освоение  выделенной субвенции</t>
  </si>
  <si>
    <t>Расходы на капитальный ремонт (благоустройство территрии)</t>
  </si>
  <si>
    <t xml:space="preserve">И.о.начальника </t>
  </si>
  <si>
    <t>И.А.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</si>
</sst>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3414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2" fillId="3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indent="15"/>
    </xf>
    <xf numFmtId="0" fontId="7" fillId="3" borderId="0" xfId="0" applyFont="1" applyFill="1" applyAlignment="1">
      <alignment vertical="center" wrapText="1"/>
    </xf>
    <xf numFmtId="0" fontId="8" fillId="3" borderId="0" xfId="0" applyFont="1" applyFill="1"/>
    <xf numFmtId="4" fontId="0" fillId="3" borderId="0" xfId="0" applyNumberFormat="1" applyFill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2" fillId="3" borderId="0" xfId="0" applyFont="1" applyFill="1"/>
    <xf numFmtId="0" fontId="10" fillId="3" borderId="8" xfId="0" applyFont="1" applyFill="1" applyBorder="1" applyAlignment="1">
      <alignment vertical="center" wrapText="1"/>
    </xf>
    <xf numFmtId="2" fontId="10" fillId="3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/>
    <xf numFmtId="0" fontId="12" fillId="3" borderId="10" xfId="0" applyFont="1" applyFill="1" applyBorder="1" applyAlignment="1"/>
    <xf numFmtId="0" fontId="12" fillId="3" borderId="7" xfId="0" applyFont="1" applyFill="1" applyBorder="1" applyAlignment="1"/>
    <xf numFmtId="4" fontId="11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vertical="center" wrapText="1"/>
    </xf>
    <xf numFmtId="4" fontId="12" fillId="0" borderId="0" xfId="0" applyNumberFormat="1" applyFont="1"/>
    <xf numFmtId="49" fontId="10" fillId="3" borderId="5" xfId="0" applyNumberFormat="1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4" fontId="13" fillId="3" borderId="6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4" fontId="17" fillId="3" borderId="5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49" fontId="19" fillId="0" borderId="5" xfId="0" applyNumberFormat="1" applyFont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20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" fontId="10" fillId="3" borderId="6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2" fontId="14" fillId="3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2" fontId="14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9" fontId="11" fillId="3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9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tabSelected="1" topLeftCell="A4" zoomScale="85" zoomScaleNormal="85" workbookViewId="0">
      <pane ySplit="5" topLeftCell="A66" activePane="bottomLeft" state="frozen"/>
      <selection activeCell="B4" sqref="B4"/>
      <selection pane="bottomLeft" activeCell="M168" sqref="M168"/>
    </sheetView>
  </sheetViews>
  <sheetFormatPr defaultRowHeight="14.4" x14ac:dyDescent="0.3"/>
  <cols>
    <col min="2" max="2" width="25.6640625" customWidth="1"/>
    <col min="3" max="3" width="18" customWidth="1"/>
    <col min="6" max="6" width="13.5546875" customWidth="1"/>
    <col min="7" max="7" width="17.44140625" customWidth="1"/>
    <col min="8" max="8" width="14.88671875" style="5" customWidth="1"/>
    <col min="9" max="9" width="13.5546875" style="5" customWidth="1"/>
    <col min="10" max="10" width="13" style="13" customWidth="1"/>
    <col min="11" max="12" width="11.33203125" style="13" customWidth="1"/>
    <col min="13" max="13" width="25.33203125" style="7" customWidth="1"/>
    <col min="15" max="15" width="11.44140625" bestFit="1" customWidth="1"/>
    <col min="16" max="16" width="10" bestFit="1" customWidth="1"/>
    <col min="18" max="18" width="17.88671875" customWidth="1"/>
  </cols>
  <sheetData>
    <row r="1" spans="1:13" ht="31.5" customHeight="1" x14ac:dyDescent="0.3">
      <c r="A1" s="9"/>
      <c r="B1" s="10"/>
      <c r="C1" s="10"/>
      <c r="D1" s="10"/>
      <c r="E1" s="10"/>
      <c r="F1" s="10"/>
      <c r="G1" s="10"/>
      <c r="H1" s="210" t="s">
        <v>114</v>
      </c>
      <c r="I1" s="211"/>
      <c r="J1" s="211"/>
      <c r="K1" s="211"/>
      <c r="L1" s="211"/>
      <c r="M1" s="211"/>
    </row>
    <row r="2" spans="1:13" ht="18" hidden="1" customHeight="1" x14ac:dyDescent="0.3">
      <c r="A2" s="11"/>
      <c r="B2" s="10"/>
      <c r="C2" s="10"/>
      <c r="D2" s="10"/>
      <c r="E2" s="10"/>
      <c r="F2" s="10"/>
      <c r="G2" s="10"/>
      <c r="H2" s="211"/>
      <c r="I2" s="211"/>
      <c r="J2" s="211"/>
      <c r="K2" s="211"/>
      <c r="L2" s="211"/>
      <c r="M2" s="211"/>
    </row>
    <row r="3" spans="1:13" ht="76.5" customHeight="1" x14ac:dyDescent="0.3">
      <c r="A3" s="11"/>
      <c r="B3" s="10"/>
      <c r="C3" s="10"/>
      <c r="D3" s="10"/>
      <c r="E3" s="10"/>
      <c r="F3" s="10"/>
      <c r="G3" s="10"/>
      <c r="H3" s="211"/>
      <c r="I3" s="211"/>
      <c r="J3" s="211"/>
      <c r="K3" s="211"/>
      <c r="L3" s="211"/>
      <c r="M3" s="211"/>
    </row>
    <row r="4" spans="1:13" ht="36.75" customHeight="1" x14ac:dyDescent="0.3">
      <c r="A4" s="203" t="s">
        <v>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s="16" customFormat="1" ht="15" customHeight="1" x14ac:dyDescent="0.25">
      <c r="A5" s="143" t="s">
        <v>1</v>
      </c>
      <c r="B5" s="143" t="s">
        <v>2</v>
      </c>
      <c r="C5" s="143" t="s">
        <v>3</v>
      </c>
      <c r="D5" s="143" t="s">
        <v>4</v>
      </c>
      <c r="E5" s="143"/>
      <c r="F5" s="143"/>
      <c r="G5" s="143"/>
      <c r="H5" s="207"/>
      <c r="I5" s="207"/>
      <c r="J5" s="207"/>
      <c r="K5" s="145"/>
      <c r="L5" s="145"/>
      <c r="M5" s="144" t="s">
        <v>5</v>
      </c>
    </row>
    <row r="6" spans="1:13" s="16" customFormat="1" ht="82.5" customHeight="1" x14ac:dyDescent="0.25">
      <c r="A6" s="143"/>
      <c r="B6" s="143"/>
      <c r="C6" s="143"/>
      <c r="D6" s="143"/>
      <c r="E6" s="143"/>
      <c r="F6" s="143"/>
      <c r="G6" s="143"/>
      <c r="H6" s="207"/>
      <c r="I6" s="207"/>
      <c r="J6" s="207"/>
      <c r="K6" s="145"/>
      <c r="L6" s="145"/>
      <c r="M6" s="144"/>
    </row>
    <row r="7" spans="1:13" s="16" customFormat="1" ht="15" customHeight="1" x14ac:dyDescent="0.25">
      <c r="A7" s="143"/>
      <c r="B7" s="143"/>
      <c r="C7" s="143"/>
      <c r="D7" s="143" t="s">
        <v>3</v>
      </c>
      <c r="E7" s="75" t="s">
        <v>6</v>
      </c>
      <c r="F7" s="143" t="s">
        <v>7</v>
      </c>
      <c r="G7" s="143" t="s">
        <v>64</v>
      </c>
      <c r="H7" s="144">
        <v>2021</v>
      </c>
      <c r="I7" s="144" t="s">
        <v>95</v>
      </c>
      <c r="J7" s="145" t="s">
        <v>81</v>
      </c>
      <c r="K7" s="145" t="s">
        <v>94</v>
      </c>
      <c r="L7" s="145" t="s">
        <v>113</v>
      </c>
      <c r="M7" s="144"/>
    </row>
    <row r="8" spans="1:13" s="16" customFormat="1" ht="13.8" x14ac:dyDescent="0.25">
      <c r="A8" s="143"/>
      <c r="B8" s="143"/>
      <c r="C8" s="143"/>
      <c r="D8" s="143"/>
      <c r="E8" s="75" t="s">
        <v>8</v>
      </c>
      <c r="F8" s="143"/>
      <c r="G8" s="143"/>
      <c r="H8" s="144"/>
      <c r="I8" s="144"/>
      <c r="J8" s="145"/>
      <c r="K8" s="145"/>
      <c r="L8" s="145"/>
      <c r="M8" s="144"/>
    </row>
    <row r="9" spans="1:13" s="16" customFormat="1" ht="25.5" customHeight="1" x14ac:dyDescent="0.25">
      <c r="A9" s="61"/>
      <c r="B9" s="152" t="s">
        <v>9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 s="16" customFormat="1" ht="13.8" x14ac:dyDescent="0.25">
      <c r="A10" s="61"/>
      <c r="B10" s="157" t="s">
        <v>10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1:13" s="16" customFormat="1" ht="17.25" customHeight="1" x14ac:dyDescent="0.25">
      <c r="A11" s="156" t="s">
        <v>11</v>
      </c>
      <c r="B11" s="156" t="s">
        <v>12</v>
      </c>
      <c r="C11" s="161" t="s">
        <v>13</v>
      </c>
      <c r="D11" s="23"/>
      <c r="E11" s="23"/>
      <c r="F11" s="23"/>
      <c r="G11" s="24"/>
      <c r="H11" s="15"/>
      <c r="I11" s="15"/>
      <c r="J11" s="136"/>
      <c r="K11" s="133"/>
      <c r="L11" s="133"/>
      <c r="M11" s="145" t="s">
        <v>14</v>
      </c>
    </row>
    <row r="12" spans="1:13" s="16" customFormat="1" ht="13.8" x14ac:dyDescent="0.25">
      <c r="A12" s="156"/>
      <c r="B12" s="156"/>
      <c r="C12" s="161"/>
      <c r="D12" s="23" t="s">
        <v>57</v>
      </c>
      <c r="E12" s="23" t="s">
        <v>58</v>
      </c>
      <c r="F12" s="23">
        <v>110090100</v>
      </c>
      <c r="G12" s="24">
        <v>111</v>
      </c>
      <c r="H12" s="18">
        <v>4640.1000000000004</v>
      </c>
      <c r="I12" s="18">
        <v>5011.97</v>
      </c>
      <c r="J12" s="134">
        <v>4535.6499999999996</v>
      </c>
      <c r="K12" s="134">
        <f>J12</f>
        <v>4535.6499999999996</v>
      </c>
      <c r="L12" s="134">
        <f>K12</f>
        <v>4535.6499999999996</v>
      </c>
      <c r="M12" s="145"/>
    </row>
    <row r="13" spans="1:13" s="16" customFormat="1" ht="13.8" x14ac:dyDescent="0.25">
      <c r="A13" s="156"/>
      <c r="B13" s="156"/>
      <c r="C13" s="161"/>
      <c r="D13" s="23" t="s">
        <v>57</v>
      </c>
      <c r="E13" s="23" t="s">
        <v>58</v>
      </c>
      <c r="F13" s="23">
        <v>110090100</v>
      </c>
      <c r="G13" s="24">
        <v>112</v>
      </c>
      <c r="H13" s="18"/>
      <c r="I13" s="18"/>
      <c r="J13" s="134"/>
      <c r="K13" s="134">
        <f t="shared" ref="K13:L60" si="0">J13</f>
        <v>0</v>
      </c>
      <c r="L13" s="134">
        <f t="shared" si="0"/>
        <v>0</v>
      </c>
      <c r="M13" s="145"/>
    </row>
    <row r="14" spans="1:13" s="16" customFormat="1" ht="13.8" x14ac:dyDescent="0.25">
      <c r="A14" s="156"/>
      <c r="B14" s="156"/>
      <c r="C14" s="161"/>
      <c r="D14" s="23" t="s">
        <v>57</v>
      </c>
      <c r="E14" s="23" t="s">
        <v>58</v>
      </c>
      <c r="F14" s="23">
        <v>110090100</v>
      </c>
      <c r="G14" s="24">
        <v>113</v>
      </c>
      <c r="H14" s="18"/>
      <c r="I14" s="18"/>
      <c r="J14" s="134"/>
      <c r="K14" s="134">
        <f t="shared" si="0"/>
        <v>0</v>
      </c>
      <c r="L14" s="134">
        <f t="shared" si="0"/>
        <v>0</v>
      </c>
      <c r="M14" s="145"/>
    </row>
    <row r="15" spans="1:13" s="16" customFormat="1" ht="13.8" x14ac:dyDescent="0.25">
      <c r="A15" s="156"/>
      <c r="B15" s="156"/>
      <c r="C15" s="161"/>
      <c r="D15" s="23" t="s">
        <v>57</v>
      </c>
      <c r="E15" s="23" t="s">
        <v>58</v>
      </c>
      <c r="F15" s="23">
        <v>110090100</v>
      </c>
      <c r="G15" s="24">
        <v>119</v>
      </c>
      <c r="H15" s="18">
        <v>1374.54</v>
      </c>
      <c r="I15" s="18">
        <v>1401.67</v>
      </c>
      <c r="J15" s="134">
        <v>1369.77</v>
      </c>
      <c r="K15" s="134">
        <f t="shared" si="0"/>
        <v>1369.77</v>
      </c>
      <c r="L15" s="134">
        <f t="shared" si="0"/>
        <v>1369.77</v>
      </c>
      <c r="M15" s="145"/>
    </row>
    <row r="16" spans="1:13" s="16" customFormat="1" ht="13.8" x14ac:dyDescent="0.25">
      <c r="A16" s="156"/>
      <c r="B16" s="156"/>
      <c r="C16" s="161"/>
      <c r="D16" s="23" t="s">
        <v>57</v>
      </c>
      <c r="E16" s="23" t="s">
        <v>58</v>
      </c>
      <c r="F16" s="23">
        <v>110090100</v>
      </c>
      <c r="G16" s="24">
        <v>244</v>
      </c>
      <c r="H16" s="18">
        <v>15021.4</v>
      </c>
      <c r="I16" s="18">
        <v>16014.33</v>
      </c>
      <c r="J16" s="134">
        <v>18981.22</v>
      </c>
      <c r="K16" s="134">
        <v>18679.490000000002</v>
      </c>
      <c r="L16" s="134">
        <v>18679.490000000002</v>
      </c>
      <c r="M16" s="145"/>
    </row>
    <row r="17" spans="1:13" s="16" customFormat="1" ht="13.8" x14ac:dyDescent="0.25">
      <c r="A17" s="156"/>
      <c r="B17" s="156"/>
      <c r="C17" s="161"/>
      <c r="D17" s="23" t="s">
        <v>57</v>
      </c>
      <c r="E17" s="23" t="s">
        <v>58</v>
      </c>
      <c r="F17" s="23">
        <v>110090100</v>
      </c>
      <c r="G17" s="24">
        <v>247</v>
      </c>
      <c r="H17" s="18">
        <v>7266.35</v>
      </c>
      <c r="I17" s="18">
        <v>6847.59</v>
      </c>
      <c r="J17" s="134">
        <v>7707.77</v>
      </c>
      <c r="K17" s="134">
        <v>6515.77</v>
      </c>
      <c r="L17" s="134">
        <v>6515.77</v>
      </c>
      <c r="M17" s="145"/>
    </row>
    <row r="18" spans="1:13" s="16" customFormat="1" ht="13.8" x14ac:dyDescent="0.25">
      <c r="A18" s="156"/>
      <c r="B18" s="156"/>
      <c r="C18" s="161"/>
      <c r="D18" s="23" t="s">
        <v>57</v>
      </c>
      <c r="E18" s="23" t="s">
        <v>58</v>
      </c>
      <c r="F18" s="23">
        <v>110090100</v>
      </c>
      <c r="G18" s="24">
        <v>831</v>
      </c>
      <c r="H18" s="18">
        <v>886.74</v>
      </c>
      <c r="I18" s="18">
        <v>438.31</v>
      </c>
      <c r="J18" s="134">
        <v>67.16</v>
      </c>
      <c r="K18" s="134"/>
      <c r="L18" s="134"/>
      <c r="M18" s="145"/>
    </row>
    <row r="19" spans="1:13" s="16" customFormat="1" ht="13.8" x14ac:dyDescent="0.25">
      <c r="A19" s="156"/>
      <c r="B19" s="156"/>
      <c r="C19" s="161"/>
      <c r="D19" s="23" t="s">
        <v>57</v>
      </c>
      <c r="E19" s="23" t="s">
        <v>58</v>
      </c>
      <c r="F19" s="23">
        <v>110090100</v>
      </c>
      <c r="G19" s="24">
        <v>853</v>
      </c>
      <c r="H19" s="18">
        <v>18.149999999999999</v>
      </c>
      <c r="I19" s="18">
        <v>3.83</v>
      </c>
      <c r="J19" s="134"/>
      <c r="K19" s="134"/>
      <c r="L19" s="134"/>
      <c r="M19" s="145"/>
    </row>
    <row r="20" spans="1:13" s="16" customFormat="1" ht="13.8" x14ac:dyDescent="0.25">
      <c r="A20" s="156"/>
      <c r="B20" s="156"/>
      <c r="C20" s="161"/>
      <c r="D20" s="23" t="s">
        <v>57</v>
      </c>
      <c r="E20" s="23" t="s">
        <v>58</v>
      </c>
      <c r="F20" s="23" t="s">
        <v>115</v>
      </c>
      <c r="G20" s="24">
        <v>852</v>
      </c>
      <c r="H20" s="18"/>
      <c r="I20" s="18">
        <v>10.32</v>
      </c>
      <c r="J20" s="134"/>
      <c r="K20" s="134"/>
      <c r="L20" s="134"/>
      <c r="M20" s="145"/>
    </row>
    <row r="21" spans="1:13" s="16" customFormat="1" ht="13.8" x14ac:dyDescent="0.25">
      <c r="A21" s="156"/>
      <c r="B21" s="156"/>
      <c r="C21" s="161"/>
      <c r="D21" s="23" t="s">
        <v>57</v>
      </c>
      <c r="E21" s="23" t="s">
        <v>58</v>
      </c>
      <c r="F21" s="23">
        <v>110090100</v>
      </c>
      <c r="G21" s="24">
        <v>611</v>
      </c>
      <c r="H21" s="18"/>
      <c r="I21" s="18"/>
      <c r="J21" s="134">
        <v>360</v>
      </c>
      <c r="K21" s="134"/>
      <c r="L21" s="134"/>
      <c r="M21" s="145"/>
    </row>
    <row r="22" spans="1:13" s="16" customFormat="1" ht="13.8" x14ac:dyDescent="0.25">
      <c r="A22" s="156"/>
      <c r="B22" s="156"/>
      <c r="C22" s="161"/>
      <c r="D22" s="23" t="s">
        <v>57</v>
      </c>
      <c r="E22" s="23" t="s">
        <v>58</v>
      </c>
      <c r="F22" s="23" t="s">
        <v>116</v>
      </c>
      <c r="G22" s="24">
        <v>111</v>
      </c>
      <c r="H22" s="18"/>
      <c r="I22" s="18"/>
      <c r="J22" s="134">
        <v>9116.77</v>
      </c>
      <c r="K22" s="134">
        <v>9324.7000000000007</v>
      </c>
      <c r="L22" s="134">
        <f>K22</f>
        <v>9324.7000000000007</v>
      </c>
      <c r="M22" s="145"/>
    </row>
    <row r="23" spans="1:13" s="16" customFormat="1" ht="15" customHeight="1" x14ac:dyDescent="0.25">
      <c r="A23" s="156"/>
      <c r="B23" s="156"/>
      <c r="C23" s="161"/>
      <c r="D23" s="23" t="s">
        <v>57</v>
      </c>
      <c r="E23" s="23" t="s">
        <v>58</v>
      </c>
      <c r="F23" s="23" t="s">
        <v>116</v>
      </c>
      <c r="G23" s="24">
        <v>119</v>
      </c>
      <c r="H23" s="18"/>
      <c r="I23" s="18"/>
      <c r="J23" s="134">
        <v>3576.53</v>
      </c>
      <c r="K23" s="134">
        <v>2816.07</v>
      </c>
      <c r="L23" s="134">
        <f>K23</f>
        <v>2816.07</v>
      </c>
      <c r="M23" s="145"/>
    </row>
    <row r="24" spans="1:13" s="20" customFormat="1" ht="15" customHeight="1" x14ac:dyDescent="0.25">
      <c r="A24" s="156"/>
      <c r="B24" s="209" t="s">
        <v>15</v>
      </c>
      <c r="C24" s="181" t="s">
        <v>13</v>
      </c>
      <c r="D24" s="51" t="s">
        <v>57</v>
      </c>
      <c r="E24" s="51" t="s">
        <v>58</v>
      </c>
      <c r="F24" s="51">
        <v>110075880</v>
      </c>
      <c r="G24" s="18">
        <v>111</v>
      </c>
      <c r="H24" s="18">
        <v>25407.14</v>
      </c>
      <c r="I24" s="18">
        <v>20126.62</v>
      </c>
      <c r="J24" s="134">
        <v>21599.43</v>
      </c>
      <c r="K24" s="19">
        <v>21896.99</v>
      </c>
      <c r="L24" s="134">
        <f t="shared" si="0"/>
        <v>21896.99</v>
      </c>
      <c r="M24" s="145"/>
    </row>
    <row r="25" spans="1:13" s="20" customFormat="1" ht="15" customHeight="1" x14ac:dyDescent="0.25">
      <c r="A25" s="156"/>
      <c r="B25" s="209"/>
      <c r="C25" s="181"/>
      <c r="D25" s="51" t="s">
        <v>57</v>
      </c>
      <c r="E25" s="51" t="s">
        <v>58</v>
      </c>
      <c r="F25" s="51">
        <v>110075880</v>
      </c>
      <c r="G25" s="18">
        <v>112</v>
      </c>
      <c r="H25" s="18"/>
      <c r="I25" s="18">
        <v>5.93</v>
      </c>
      <c r="J25" s="134"/>
      <c r="K25" s="134"/>
      <c r="L25" s="134">
        <f t="shared" si="0"/>
        <v>0</v>
      </c>
      <c r="M25" s="145"/>
    </row>
    <row r="26" spans="1:13" s="20" customFormat="1" ht="13.8" x14ac:dyDescent="0.25">
      <c r="A26" s="156"/>
      <c r="B26" s="209"/>
      <c r="C26" s="181"/>
      <c r="D26" s="51" t="s">
        <v>57</v>
      </c>
      <c r="E26" s="51" t="s">
        <v>58</v>
      </c>
      <c r="F26" s="51">
        <v>110075880</v>
      </c>
      <c r="G26" s="18">
        <v>119</v>
      </c>
      <c r="H26" s="18">
        <v>7111.16</v>
      </c>
      <c r="I26" s="18">
        <v>6018.43</v>
      </c>
      <c r="J26" s="134">
        <v>6523.02</v>
      </c>
      <c r="K26" s="19">
        <v>6612.89</v>
      </c>
      <c r="L26" s="134">
        <f>K26</f>
        <v>6612.89</v>
      </c>
      <c r="M26" s="145"/>
    </row>
    <row r="27" spans="1:13" s="20" customFormat="1" ht="13.8" x14ac:dyDescent="0.25">
      <c r="A27" s="156"/>
      <c r="B27" s="209"/>
      <c r="C27" s="181"/>
      <c r="D27" s="51" t="s">
        <v>57</v>
      </c>
      <c r="E27" s="51" t="s">
        <v>58</v>
      </c>
      <c r="F27" s="51">
        <v>110075880</v>
      </c>
      <c r="G27" s="18">
        <v>244</v>
      </c>
      <c r="H27" s="18">
        <v>610.6</v>
      </c>
      <c r="I27" s="18">
        <v>554.07000000000005</v>
      </c>
      <c r="J27" s="134">
        <v>576.69000000000005</v>
      </c>
      <c r="K27" s="134">
        <v>599.41999999999996</v>
      </c>
      <c r="L27" s="134">
        <f t="shared" si="0"/>
        <v>599.41999999999996</v>
      </c>
      <c r="M27" s="145"/>
    </row>
    <row r="28" spans="1:13" s="20" customFormat="1" ht="13.8" x14ac:dyDescent="0.25">
      <c r="A28" s="156"/>
      <c r="B28" s="209"/>
      <c r="C28" s="181"/>
      <c r="D28" s="51" t="s">
        <v>57</v>
      </c>
      <c r="E28" s="51" t="s">
        <v>58</v>
      </c>
      <c r="F28" s="51">
        <v>110075880</v>
      </c>
      <c r="G28" s="18">
        <v>611</v>
      </c>
      <c r="H28" s="18">
        <v>1035.44</v>
      </c>
      <c r="I28" s="18">
        <v>512.28</v>
      </c>
      <c r="J28" s="134"/>
      <c r="K28" s="134">
        <f t="shared" si="0"/>
        <v>0</v>
      </c>
      <c r="L28" s="134">
        <f t="shared" si="0"/>
        <v>0</v>
      </c>
      <c r="M28" s="145"/>
    </row>
    <row r="29" spans="1:13" s="20" customFormat="1" ht="13.8" x14ac:dyDescent="0.25">
      <c r="A29" s="156"/>
      <c r="B29" s="209"/>
      <c r="C29" s="181"/>
      <c r="D29" s="51" t="s">
        <v>57</v>
      </c>
      <c r="E29" s="51" t="s">
        <v>58</v>
      </c>
      <c r="F29" s="51">
        <v>110075880</v>
      </c>
      <c r="G29" s="18">
        <v>612</v>
      </c>
      <c r="H29" s="18"/>
      <c r="I29" s="18"/>
      <c r="J29" s="134"/>
      <c r="K29" s="134">
        <f t="shared" si="0"/>
        <v>0</v>
      </c>
      <c r="L29" s="134">
        <f t="shared" si="0"/>
        <v>0</v>
      </c>
      <c r="M29" s="145"/>
    </row>
    <row r="30" spans="1:13" s="16" customFormat="1" ht="13.8" x14ac:dyDescent="0.25">
      <c r="A30" s="156"/>
      <c r="B30" s="209"/>
      <c r="C30" s="181"/>
      <c r="D30" s="23" t="s">
        <v>57</v>
      </c>
      <c r="E30" s="23" t="s">
        <v>58</v>
      </c>
      <c r="F30" s="23">
        <v>110075580</v>
      </c>
      <c r="G30" s="24">
        <v>111</v>
      </c>
      <c r="H30" s="18"/>
      <c r="I30" s="18"/>
      <c r="J30" s="134"/>
      <c r="K30" s="134">
        <f t="shared" si="0"/>
        <v>0</v>
      </c>
      <c r="L30" s="134">
        <f t="shared" si="0"/>
        <v>0</v>
      </c>
      <c r="M30" s="145"/>
    </row>
    <row r="31" spans="1:13" s="16" customFormat="1" ht="13.8" x14ac:dyDescent="0.25">
      <c r="A31" s="156"/>
      <c r="B31" s="209"/>
      <c r="C31" s="181"/>
      <c r="D31" s="23" t="s">
        <v>57</v>
      </c>
      <c r="E31" s="23" t="s">
        <v>58</v>
      </c>
      <c r="F31" s="23">
        <v>110085580</v>
      </c>
      <c r="G31" s="24">
        <v>111</v>
      </c>
      <c r="H31" s="18"/>
      <c r="I31" s="18"/>
      <c r="J31" s="134"/>
      <c r="K31" s="134">
        <f t="shared" si="0"/>
        <v>0</v>
      </c>
      <c r="L31" s="134">
        <f t="shared" si="0"/>
        <v>0</v>
      </c>
      <c r="M31" s="145"/>
    </row>
    <row r="32" spans="1:13" s="16" customFormat="1" ht="13.8" x14ac:dyDescent="0.25">
      <c r="A32" s="156"/>
      <c r="B32" s="209"/>
      <c r="C32" s="181"/>
      <c r="D32" s="23" t="s">
        <v>57</v>
      </c>
      <c r="E32" s="23" t="s">
        <v>58</v>
      </c>
      <c r="F32" s="23">
        <v>110074080</v>
      </c>
      <c r="G32" s="24">
        <v>111</v>
      </c>
      <c r="H32" s="18">
        <v>13764</v>
      </c>
      <c r="I32" s="18">
        <v>17759.88</v>
      </c>
      <c r="J32" s="134">
        <v>16411.419999999998</v>
      </c>
      <c r="K32" s="134">
        <v>15969.4</v>
      </c>
      <c r="L32" s="134">
        <f t="shared" si="0"/>
        <v>15969.4</v>
      </c>
      <c r="M32" s="145"/>
    </row>
    <row r="33" spans="1:13" s="16" customFormat="1" ht="13.8" x14ac:dyDescent="0.25">
      <c r="A33" s="156"/>
      <c r="B33" s="209"/>
      <c r="C33" s="181"/>
      <c r="D33" s="23" t="s">
        <v>57</v>
      </c>
      <c r="E33" s="23" t="s">
        <v>58</v>
      </c>
      <c r="F33" s="23">
        <v>110074080</v>
      </c>
      <c r="G33" s="24">
        <v>112</v>
      </c>
      <c r="H33" s="18"/>
      <c r="I33" s="18"/>
      <c r="J33" s="134"/>
      <c r="K33" s="134">
        <f t="shared" si="0"/>
        <v>0</v>
      </c>
      <c r="L33" s="134">
        <f t="shared" si="0"/>
        <v>0</v>
      </c>
      <c r="M33" s="145"/>
    </row>
    <row r="34" spans="1:13" s="16" customFormat="1" ht="13.8" x14ac:dyDescent="0.25">
      <c r="A34" s="156"/>
      <c r="B34" s="209"/>
      <c r="C34" s="181"/>
      <c r="D34" s="23" t="s">
        <v>57</v>
      </c>
      <c r="E34" s="23" t="s">
        <v>58</v>
      </c>
      <c r="F34" s="23">
        <v>110074080</v>
      </c>
      <c r="G34" s="24">
        <v>119</v>
      </c>
      <c r="H34" s="18">
        <v>4682.1899999999996</v>
      </c>
      <c r="I34" s="18">
        <v>5502.9</v>
      </c>
      <c r="J34" s="134">
        <v>4801.07</v>
      </c>
      <c r="K34" s="134">
        <v>4822.78</v>
      </c>
      <c r="L34" s="134">
        <f>K34</f>
        <v>4822.78</v>
      </c>
      <c r="M34" s="145"/>
    </row>
    <row r="35" spans="1:13" s="16" customFormat="1" ht="13.8" x14ac:dyDescent="0.25">
      <c r="A35" s="156"/>
      <c r="B35" s="209"/>
      <c r="C35" s="181"/>
      <c r="D35" s="23" t="s">
        <v>57</v>
      </c>
      <c r="E35" s="23" t="s">
        <v>58</v>
      </c>
      <c r="F35" s="23">
        <v>110074080</v>
      </c>
      <c r="G35" s="24">
        <v>244</v>
      </c>
      <c r="H35" s="18">
        <v>384.7</v>
      </c>
      <c r="I35" s="18">
        <v>357.6</v>
      </c>
      <c r="J35" s="134">
        <v>280.92</v>
      </c>
      <c r="K35" s="134">
        <v>125.71</v>
      </c>
      <c r="L35" s="134">
        <f t="shared" si="0"/>
        <v>125.71</v>
      </c>
      <c r="M35" s="145"/>
    </row>
    <row r="36" spans="1:13" s="16" customFormat="1" ht="13.8" x14ac:dyDescent="0.25">
      <c r="A36" s="156"/>
      <c r="B36" s="209"/>
      <c r="C36" s="181"/>
      <c r="D36" s="23" t="s">
        <v>57</v>
      </c>
      <c r="E36" s="23" t="s">
        <v>58</v>
      </c>
      <c r="F36" s="23">
        <v>110074080</v>
      </c>
      <c r="G36" s="24">
        <v>611</v>
      </c>
      <c r="H36" s="18">
        <v>448.8</v>
      </c>
      <c r="I36" s="18">
        <v>294.24</v>
      </c>
      <c r="J36" s="134"/>
      <c r="K36" s="134">
        <f t="shared" si="0"/>
        <v>0</v>
      </c>
      <c r="L36" s="134">
        <f t="shared" si="0"/>
        <v>0</v>
      </c>
      <c r="M36" s="145"/>
    </row>
    <row r="37" spans="1:13" s="16" customFormat="1" ht="12.75" customHeight="1" x14ac:dyDescent="0.25">
      <c r="A37" s="156"/>
      <c r="B37" s="209"/>
      <c r="C37" s="181"/>
      <c r="D37" s="23" t="s">
        <v>57</v>
      </c>
      <c r="E37" s="23">
        <v>1003</v>
      </c>
      <c r="F37" s="23" t="s">
        <v>16</v>
      </c>
      <c r="G37" s="24" t="s">
        <v>17</v>
      </c>
      <c r="H37" s="15">
        <v>65.95</v>
      </c>
      <c r="I37" s="15">
        <v>90.04</v>
      </c>
      <c r="J37" s="134">
        <v>246</v>
      </c>
      <c r="K37" s="134">
        <f t="shared" si="0"/>
        <v>246</v>
      </c>
      <c r="L37" s="134">
        <f t="shared" si="0"/>
        <v>246</v>
      </c>
      <c r="M37" s="145"/>
    </row>
    <row r="38" spans="1:13" s="16" customFormat="1" ht="12.75" customHeight="1" x14ac:dyDescent="0.25">
      <c r="A38" s="156"/>
      <c r="B38" s="209"/>
      <c r="C38" s="181"/>
      <c r="D38" s="23" t="s">
        <v>57</v>
      </c>
      <c r="E38" s="23" t="s">
        <v>65</v>
      </c>
      <c r="F38" s="23">
        <v>110075540</v>
      </c>
      <c r="G38" s="24">
        <v>611</v>
      </c>
      <c r="H38" s="15">
        <v>7.18</v>
      </c>
      <c r="I38" s="15">
        <v>4.68</v>
      </c>
      <c r="J38" s="133"/>
      <c r="K38" s="134">
        <f t="shared" si="0"/>
        <v>0</v>
      </c>
      <c r="L38" s="134">
        <f t="shared" si="0"/>
        <v>0</v>
      </c>
      <c r="M38" s="145"/>
    </row>
    <row r="39" spans="1:13" s="16" customFormat="1" ht="12.75" customHeight="1" x14ac:dyDescent="0.25">
      <c r="A39" s="156"/>
      <c r="B39" s="209"/>
      <c r="C39" s="181"/>
      <c r="D39" s="23" t="s">
        <v>57</v>
      </c>
      <c r="E39" s="121" t="s">
        <v>58</v>
      </c>
      <c r="F39" s="121"/>
      <c r="G39" s="117">
        <v>244</v>
      </c>
      <c r="H39" s="15"/>
      <c r="I39" s="15"/>
      <c r="J39" s="133"/>
      <c r="K39" s="134"/>
      <c r="L39" s="134"/>
      <c r="M39" s="145"/>
    </row>
    <row r="40" spans="1:13" s="16" customFormat="1" ht="12.75" customHeight="1" x14ac:dyDescent="0.25">
      <c r="A40" s="156"/>
      <c r="B40" s="209"/>
      <c r="C40" s="181"/>
      <c r="D40" s="24"/>
      <c r="E40" s="91"/>
      <c r="F40" s="92"/>
      <c r="G40" s="91"/>
      <c r="H40" s="15"/>
      <c r="I40" s="15"/>
      <c r="J40" s="133"/>
      <c r="K40" s="134">
        <f t="shared" si="0"/>
        <v>0</v>
      </c>
      <c r="L40" s="134">
        <f t="shared" si="0"/>
        <v>0</v>
      </c>
      <c r="M40" s="145"/>
    </row>
    <row r="41" spans="1:13" s="16" customFormat="1" ht="12.75" customHeight="1" x14ac:dyDescent="0.25">
      <c r="A41" s="156"/>
      <c r="B41" s="209"/>
      <c r="C41" s="181"/>
      <c r="D41" s="24"/>
      <c r="E41" s="91"/>
      <c r="F41" s="91"/>
      <c r="G41" s="91"/>
      <c r="H41" s="15"/>
      <c r="I41" s="15"/>
      <c r="J41" s="133"/>
      <c r="K41" s="134">
        <f t="shared" si="0"/>
        <v>0</v>
      </c>
      <c r="L41" s="134">
        <f t="shared" si="0"/>
        <v>0</v>
      </c>
      <c r="M41" s="145"/>
    </row>
    <row r="42" spans="1:13" s="16" customFormat="1" ht="12.75" customHeight="1" x14ac:dyDescent="0.25">
      <c r="A42" s="156"/>
      <c r="B42" s="209"/>
      <c r="C42" s="181"/>
      <c r="D42" s="24"/>
      <c r="E42" s="91"/>
      <c r="F42" s="91"/>
      <c r="G42" s="91"/>
      <c r="H42" s="15"/>
      <c r="I42" s="15"/>
      <c r="J42" s="133"/>
      <c r="K42" s="134">
        <f t="shared" si="0"/>
        <v>0</v>
      </c>
      <c r="L42" s="134">
        <f t="shared" si="0"/>
        <v>0</v>
      </c>
      <c r="M42" s="145"/>
    </row>
    <row r="43" spans="1:13" s="16" customFormat="1" ht="12.75" customHeight="1" x14ac:dyDescent="0.25">
      <c r="A43" s="156"/>
      <c r="B43" s="209"/>
      <c r="C43" s="181"/>
      <c r="D43" s="24"/>
      <c r="E43" s="91"/>
      <c r="F43" s="91"/>
      <c r="G43" s="91"/>
      <c r="H43" s="15"/>
      <c r="I43" s="15"/>
      <c r="J43" s="136"/>
      <c r="K43" s="134">
        <f t="shared" si="0"/>
        <v>0</v>
      </c>
      <c r="L43" s="134">
        <f t="shared" si="0"/>
        <v>0</v>
      </c>
      <c r="M43" s="145"/>
    </row>
    <row r="44" spans="1:13" s="16" customFormat="1" ht="12.75" customHeight="1" x14ac:dyDescent="0.25">
      <c r="A44" s="156"/>
      <c r="B44" s="209"/>
      <c r="C44" s="181"/>
      <c r="D44" s="24"/>
      <c r="E44" s="91"/>
      <c r="F44" s="91"/>
      <c r="G44" s="91"/>
      <c r="H44" s="15"/>
      <c r="I44" s="15"/>
      <c r="J44" s="136"/>
      <c r="K44" s="134">
        <f t="shared" si="0"/>
        <v>0</v>
      </c>
      <c r="L44" s="134">
        <f t="shared" si="0"/>
        <v>0</v>
      </c>
      <c r="M44" s="145"/>
    </row>
    <row r="45" spans="1:13" s="16" customFormat="1" ht="12.75" customHeight="1" x14ac:dyDescent="0.25">
      <c r="A45" s="156"/>
      <c r="B45" s="209"/>
      <c r="C45" s="181"/>
      <c r="D45" s="24"/>
      <c r="E45" s="91"/>
      <c r="F45" s="91"/>
      <c r="G45" s="91"/>
      <c r="H45" s="15"/>
      <c r="I45" s="15"/>
      <c r="J45" s="136"/>
      <c r="K45" s="134">
        <f>J45</f>
        <v>0</v>
      </c>
      <c r="L45" s="134">
        <f>K45</f>
        <v>0</v>
      </c>
      <c r="M45" s="145"/>
    </row>
    <row r="46" spans="1:13" s="16" customFormat="1" ht="12.75" customHeight="1" x14ac:dyDescent="0.25">
      <c r="A46" s="156"/>
      <c r="B46" s="209"/>
      <c r="C46" s="181"/>
      <c r="D46" s="24"/>
      <c r="E46" s="91"/>
      <c r="F46" s="91"/>
      <c r="G46" s="91"/>
      <c r="H46" s="15"/>
      <c r="I46" s="15"/>
      <c r="J46" s="136"/>
      <c r="K46" s="134">
        <f t="shared" si="0"/>
        <v>0</v>
      </c>
      <c r="L46" s="134">
        <f t="shared" si="0"/>
        <v>0</v>
      </c>
      <c r="M46" s="145"/>
    </row>
    <row r="47" spans="1:13" s="16" customFormat="1" ht="12.75" customHeight="1" x14ac:dyDescent="0.25">
      <c r="A47" s="156"/>
      <c r="B47" s="209"/>
      <c r="C47" s="181"/>
      <c r="D47" s="24"/>
      <c r="E47" s="91"/>
      <c r="F47" s="91"/>
      <c r="G47" s="91"/>
      <c r="H47" s="15"/>
      <c r="I47" s="15"/>
      <c r="J47" s="136"/>
      <c r="K47" s="134">
        <f t="shared" si="0"/>
        <v>0</v>
      </c>
      <c r="L47" s="134">
        <f t="shared" si="0"/>
        <v>0</v>
      </c>
      <c r="M47" s="145"/>
    </row>
    <row r="48" spans="1:13" s="16" customFormat="1" ht="13.8" x14ac:dyDescent="0.25">
      <c r="A48" s="156"/>
      <c r="B48" s="209"/>
      <c r="C48" s="181"/>
      <c r="D48" s="91"/>
      <c r="E48" s="91"/>
      <c r="F48" s="91"/>
      <c r="G48" s="91"/>
      <c r="H48" s="15"/>
      <c r="I48" s="15"/>
      <c r="J48" s="136"/>
      <c r="K48" s="134">
        <f t="shared" si="0"/>
        <v>0</v>
      </c>
      <c r="L48" s="134">
        <f t="shared" si="0"/>
        <v>0</v>
      </c>
      <c r="M48" s="145"/>
    </row>
    <row r="49" spans="1:13" s="16" customFormat="1" ht="13.8" x14ac:dyDescent="0.25">
      <c r="A49" s="156"/>
      <c r="B49" s="209"/>
      <c r="C49" s="181"/>
      <c r="D49" s="91"/>
      <c r="E49" s="91"/>
      <c r="F49" s="91"/>
      <c r="G49" s="91"/>
      <c r="H49" s="15"/>
      <c r="I49" s="15"/>
      <c r="J49" s="136"/>
      <c r="K49" s="134">
        <f t="shared" si="0"/>
        <v>0</v>
      </c>
      <c r="L49" s="134">
        <f t="shared" si="0"/>
        <v>0</v>
      </c>
      <c r="M49" s="145"/>
    </row>
    <row r="50" spans="1:13" s="16" customFormat="1" ht="13.8" x14ac:dyDescent="0.25">
      <c r="A50" s="156"/>
      <c r="B50" s="209"/>
      <c r="C50" s="181"/>
      <c r="D50" s="91"/>
      <c r="E50" s="91"/>
      <c r="F50" s="91"/>
      <c r="G50" s="91"/>
      <c r="H50" s="15"/>
      <c r="I50" s="15"/>
      <c r="J50" s="136"/>
      <c r="K50" s="134">
        <f t="shared" si="0"/>
        <v>0</v>
      </c>
      <c r="L50" s="134">
        <f t="shared" si="0"/>
        <v>0</v>
      </c>
      <c r="M50" s="145"/>
    </row>
    <row r="51" spans="1:13" s="16" customFormat="1" ht="13.8" x14ac:dyDescent="0.25">
      <c r="A51" s="156"/>
      <c r="B51" s="209"/>
      <c r="C51" s="181"/>
      <c r="D51" s="91"/>
      <c r="E51" s="91"/>
      <c r="F51" s="91"/>
      <c r="G51" s="91"/>
      <c r="H51" s="15"/>
      <c r="I51" s="15"/>
      <c r="J51" s="136"/>
      <c r="K51" s="134">
        <f t="shared" si="0"/>
        <v>0</v>
      </c>
      <c r="L51" s="134">
        <f t="shared" si="0"/>
        <v>0</v>
      </c>
      <c r="M51" s="145"/>
    </row>
    <row r="52" spans="1:13" s="16" customFormat="1" ht="13.8" x14ac:dyDescent="0.25">
      <c r="A52" s="156"/>
      <c r="B52" s="209"/>
      <c r="C52" s="181"/>
      <c r="D52" s="91"/>
      <c r="E52" s="91"/>
      <c r="F52" s="91"/>
      <c r="G52" s="91"/>
      <c r="H52" s="15"/>
      <c r="I52" s="15"/>
      <c r="J52" s="136"/>
      <c r="K52" s="134">
        <f t="shared" si="0"/>
        <v>0</v>
      </c>
      <c r="L52" s="134">
        <f t="shared" si="0"/>
        <v>0</v>
      </c>
      <c r="M52" s="145"/>
    </row>
    <row r="53" spans="1:13" s="16" customFormat="1" ht="13.8" x14ac:dyDescent="0.25">
      <c r="A53" s="156"/>
      <c r="B53" s="209"/>
      <c r="C53" s="181"/>
      <c r="D53" s="91"/>
      <c r="E53" s="91"/>
      <c r="F53" s="91"/>
      <c r="G53" s="91"/>
      <c r="H53" s="15"/>
      <c r="I53" s="15"/>
      <c r="J53" s="136"/>
      <c r="K53" s="134">
        <f t="shared" si="0"/>
        <v>0</v>
      </c>
      <c r="L53" s="134">
        <f t="shared" si="0"/>
        <v>0</v>
      </c>
      <c r="M53" s="145"/>
    </row>
    <row r="54" spans="1:13" s="16" customFormat="1" ht="13.8" x14ac:dyDescent="0.25">
      <c r="A54" s="156"/>
      <c r="B54" s="209"/>
      <c r="C54" s="181"/>
      <c r="D54" s="91"/>
      <c r="E54" s="91"/>
      <c r="F54" s="91"/>
      <c r="G54" s="91"/>
      <c r="H54" s="15"/>
      <c r="I54" s="15"/>
      <c r="J54" s="136"/>
      <c r="K54" s="134">
        <f t="shared" si="0"/>
        <v>0</v>
      </c>
      <c r="L54" s="134">
        <f t="shared" si="0"/>
        <v>0</v>
      </c>
      <c r="M54" s="145"/>
    </row>
    <row r="55" spans="1:13" s="16" customFormat="1" ht="51" customHeight="1" x14ac:dyDescent="0.25">
      <c r="A55" s="156"/>
      <c r="B55" s="209"/>
      <c r="C55" s="181"/>
      <c r="D55" s="91"/>
      <c r="E55" s="91"/>
      <c r="F55" s="91"/>
      <c r="G55" s="91"/>
      <c r="H55" s="15"/>
      <c r="I55" s="15"/>
      <c r="J55" s="136"/>
      <c r="K55" s="134">
        <f t="shared" si="0"/>
        <v>0</v>
      </c>
      <c r="L55" s="134">
        <f t="shared" si="0"/>
        <v>0</v>
      </c>
      <c r="M55" s="145"/>
    </row>
    <row r="56" spans="1:13" s="16" customFormat="1" ht="57.75" customHeight="1" x14ac:dyDescent="0.25">
      <c r="A56" s="156" t="s">
        <v>18</v>
      </c>
      <c r="B56" s="156" t="s">
        <v>19</v>
      </c>
      <c r="C56" s="161" t="s">
        <v>13</v>
      </c>
      <c r="D56" s="154" t="s">
        <v>57</v>
      </c>
      <c r="E56" s="155">
        <v>1003</v>
      </c>
      <c r="F56" s="155">
        <v>110075660</v>
      </c>
      <c r="G56" s="24">
        <v>244</v>
      </c>
      <c r="H56" s="22">
        <v>2167.4899999999998</v>
      </c>
      <c r="I56" s="22">
        <v>2550.3200000000002</v>
      </c>
      <c r="J56" s="22">
        <v>3988</v>
      </c>
      <c r="K56" s="134">
        <f t="shared" si="0"/>
        <v>3988</v>
      </c>
      <c r="L56" s="134">
        <f t="shared" si="0"/>
        <v>3988</v>
      </c>
      <c r="M56" s="145"/>
    </row>
    <row r="57" spans="1:13" s="16" customFormat="1" ht="13.8" x14ac:dyDescent="0.25">
      <c r="A57" s="156"/>
      <c r="B57" s="156"/>
      <c r="C57" s="161"/>
      <c r="D57" s="154"/>
      <c r="E57" s="155"/>
      <c r="F57" s="155"/>
      <c r="G57" s="24">
        <v>612</v>
      </c>
      <c r="H57" s="22"/>
      <c r="I57" s="22"/>
      <c r="J57" s="22"/>
      <c r="K57" s="134">
        <f>J57</f>
        <v>0</v>
      </c>
      <c r="L57" s="134">
        <f>K57</f>
        <v>0</v>
      </c>
      <c r="M57" s="145"/>
    </row>
    <row r="58" spans="1:13" s="16" customFormat="1" ht="13.8" x14ac:dyDescent="0.25">
      <c r="A58" s="156"/>
      <c r="B58" s="156"/>
      <c r="C58" s="161"/>
      <c r="D58" s="154"/>
      <c r="E58" s="155"/>
      <c r="F58" s="155"/>
      <c r="G58" s="24">
        <v>611</v>
      </c>
      <c r="H58" s="22">
        <v>6816.39</v>
      </c>
      <c r="I58" s="22">
        <v>8261.08</v>
      </c>
      <c r="J58" s="22">
        <v>11776</v>
      </c>
      <c r="K58" s="134">
        <v>11604.9</v>
      </c>
      <c r="L58" s="134">
        <f t="shared" si="0"/>
        <v>11604.9</v>
      </c>
      <c r="M58" s="145"/>
    </row>
    <row r="59" spans="1:13" s="16" customFormat="1" ht="13.8" x14ac:dyDescent="0.25">
      <c r="A59" s="156"/>
      <c r="B59" s="156"/>
      <c r="C59" s="161"/>
      <c r="D59" s="154"/>
      <c r="E59" s="155"/>
      <c r="F59" s="155"/>
      <c r="G59" s="24">
        <v>321</v>
      </c>
      <c r="H59" s="22">
        <v>78.72</v>
      </c>
      <c r="I59" s="22">
        <v>125.5</v>
      </c>
      <c r="J59" s="22">
        <v>131</v>
      </c>
      <c r="K59" s="134">
        <f t="shared" si="0"/>
        <v>131</v>
      </c>
      <c r="L59" s="134">
        <f t="shared" si="0"/>
        <v>131</v>
      </c>
      <c r="M59" s="145"/>
    </row>
    <row r="60" spans="1:13" s="16" customFormat="1" ht="13.8" x14ac:dyDescent="0.25">
      <c r="A60" s="156"/>
      <c r="B60" s="156"/>
      <c r="C60" s="161"/>
      <c r="D60" s="154"/>
      <c r="E60" s="155"/>
      <c r="F60" s="155"/>
      <c r="G60" s="24">
        <v>113</v>
      </c>
      <c r="H60" s="22"/>
      <c r="I60" s="22"/>
      <c r="J60" s="22"/>
      <c r="K60" s="134">
        <f t="shared" si="0"/>
        <v>0</v>
      </c>
      <c r="L60" s="134">
        <f t="shared" si="0"/>
        <v>0</v>
      </c>
      <c r="M60" s="145"/>
    </row>
    <row r="61" spans="1:13" s="16" customFormat="1" ht="57" customHeight="1" x14ac:dyDescent="0.25">
      <c r="A61" s="179" t="s">
        <v>106</v>
      </c>
      <c r="B61" s="183" t="s">
        <v>78</v>
      </c>
      <c r="C61" s="161" t="s">
        <v>13</v>
      </c>
      <c r="D61" s="23" t="s">
        <v>57</v>
      </c>
      <c r="E61" s="24">
        <v>1003</v>
      </c>
      <c r="F61" s="90" t="s">
        <v>87</v>
      </c>
      <c r="G61" s="24">
        <v>244</v>
      </c>
      <c r="H61" s="15">
        <v>594.71</v>
      </c>
      <c r="I61" s="15">
        <v>778.6</v>
      </c>
      <c r="J61" s="133">
        <v>1040.3800000000001</v>
      </c>
      <c r="K61" s="134">
        <v>976.55</v>
      </c>
      <c r="L61" s="134">
        <v>289.85000000000002</v>
      </c>
      <c r="M61" s="15"/>
    </row>
    <row r="62" spans="1:13" s="16" customFormat="1" ht="39.75" customHeight="1" x14ac:dyDescent="0.25">
      <c r="A62" s="179"/>
      <c r="B62" s="183"/>
      <c r="C62" s="161"/>
      <c r="D62" s="23" t="s">
        <v>57</v>
      </c>
      <c r="E62" s="24">
        <v>1003</v>
      </c>
      <c r="F62" s="90" t="s">
        <v>87</v>
      </c>
      <c r="G62" s="24">
        <v>244</v>
      </c>
      <c r="H62" s="15">
        <v>363.66</v>
      </c>
      <c r="I62" s="15">
        <v>377.46</v>
      </c>
      <c r="J62" s="133"/>
      <c r="K62" s="134">
        <f t="shared" ref="K62:L64" si="1">J62</f>
        <v>0</v>
      </c>
      <c r="L62" s="134">
        <f t="shared" si="1"/>
        <v>0</v>
      </c>
      <c r="M62" s="15"/>
    </row>
    <row r="63" spans="1:13" s="16" customFormat="1" ht="39.75" customHeight="1" x14ac:dyDescent="0.25">
      <c r="A63" s="179"/>
      <c r="B63" s="183"/>
      <c r="C63" s="161"/>
      <c r="D63" s="23" t="s">
        <v>57</v>
      </c>
      <c r="E63" s="24">
        <v>1003</v>
      </c>
      <c r="F63" s="90" t="s">
        <v>87</v>
      </c>
      <c r="G63" s="24">
        <v>244</v>
      </c>
      <c r="H63" s="15">
        <v>1.21</v>
      </c>
      <c r="I63" s="15">
        <v>1.31</v>
      </c>
      <c r="J63" s="133">
        <v>1.05</v>
      </c>
      <c r="K63" s="134">
        <f t="shared" si="1"/>
        <v>1.05</v>
      </c>
      <c r="L63" s="134">
        <f t="shared" si="1"/>
        <v>1.05</v>
      </c>
      <c r="M63" s="15"/>
    </row>
    <row r="64" spans="1:13" s="16" customFormat="1" ht="41.25" customHeight="1" x14ac:dyDescent="0.25">
      <c r="A64" s="179"/>
      <c r="B64" s="183"/>
      <c r="C64" s="161"/>
      <c r="D64" s="23" t="s">
        <v>57</v>
      </c>
      <c r="E64" s="24">
        <v>1003</v>
      </c>
      <c r="F64" s="90" t="s">
        <v>87</v>
      </c>
      <c r="G64" s="24">
        <v>612</v>
      </c>
      <c r="H64" s="15">
        <v>2682.84</v>
      </c>
      <c r="I64" s="15">
        <v>5099.49</v>
      </c>
      <c r="J64" s="133">
        <v>0</v>
      </c>
      <c r="K64" s="134">
        <f t="shared" si="1"/>
        <v>0</v>
      </c>
      <c r="L64" s="134">
        <f t="shared" si="1"/>
        <v>0</v>
      </c>
      <c r="M64" s="15"/>
    </row>
    <row r="65" spans="1:13" s="16" customFormat="1" ht="34.5" customHeight="1" x14ac:dyDescent="0.25">
      <c r="A65" s="179"/>
      <c r="B65" s="183"/>
      <c r="C65" s="161"/>
      <c r="D65" s="23" t="s">
        <v>57</v>
      </c>
      <c r="E65" s="24">
        <v>1003</v>
      </c>
      <c r="F65" s="90" t="s">
        <v>87</v>
      </c>
      <c r="G65" s="24">
        <v>612</v>
      </c>
      <c r="H65" s="15">
        <v>2330.2600000000002</v>
      </c>
      <c r="I65" s="15">
        <v>2470.92</v>
      </c>
      <c r="J65" s="133">
        <v>8350.52</v>
      </c>
      <c r="K65" s="134">
        <v>7873.5</v>
      </c>
      <c r="L65" s="134">
        <v>2299.5</v>
      </c>
      <c r="M65" s="15"/>
    </row>
    <row r="66" spans="1:13" s="16" customFormat="1" ht="46.5" customHeight="1" x14ac:dyDescent="0.25">
      <c r="A66" s="179"/>
      <c r="B66" s="183"/>
      <c r="C66" s="161"/>
      <c r="D66" s="23" t="s">
        <v>82</v>
      </c>
      <c r="E66" s="24">
        <v>1004</v>
      </c>
      <c r="F66" s="90" t="s">
        <v>87</v>
      </c>
      <c r="G66" s="24">
        <v>612</v>
      </c>
      <c r="H66" s="15">
        <v>7.97</v>
      </c>
      <c r="I66" s="15">
        <v>8.59</v>
      </c>
      <c r="J66" s="133">
        <v>8.35</v>
      </c>
      <c r="K66" s="134">
        <v>8.4</v>
      </c>
      <c r="L66" s="134">
        <v>8.4</v>
      </c>
      <c r="M66" s="15"/>
    </row>
    <row r="67" spans="1:13" s="16" customFormat="1" ht="145.5" customHeight="1" x14ac:dyDescent="0.25">
      <c r="A67" s="156"/>
      <c r="B67" s="160" t="s">
        <v>20</v>
      </c>
      <c r="C67" s="187" t="s">
        <v>13</v>
      </c>
      <c r="D67" s="154" t="s">
        <v>57</v>
      </c>
      <c r="E67" s="155" t="s">
        <v>21</v>
      </c>
      <c r="F67" s="155" t="s">
        <v>22</v>
      </c>
      <c r="G67" s="155" t="s">
        <v>23</v>
      </c>
      <c r="H67" s="145">
        <v>369.99</v>
      </c>
      <c r="I67" s="145">
        <v>456</v>
      </c>
      <c r="J67" s="145">
        <v>841.5</v>
      </c>
      <c r="K67" s="180">
        <v>841.5</v>
      </c>
      <c r="L67" s="180">
        <v>841.5</v>
      </c>
      <c r="M67" s="165"/>
    </row>
    <row r="68" spans="1:13" s="16" customFormat="1" ht="129.75" customHeight="1" x14ac:dyDescent="0.25">
      <c r="A68" s="156"/>
      <c r="B68" s="160"/>
      <c r="C68" s="187"/>
      <c r="D68" s="154"/>
      <c r="E68" s="155"/>
      <c r="F68" s="155"/>
      <c r="G68" s="155"/>
      <c r="H68" s="145"/>
      <c r="I68" s="145"/>
      <c r="J68" s="145"/>
      <c r="K68" s="180"/>
      <c r="L68" s="180"/>
      <c r="M68" s="166"/>
    </row>
    <row r="69" spans="1:13" s="16" customFormat="1" ht="13.8" x14ac:dyDescent="0.25">
      <c r="A69" s="157" t="s">
        <v>24</v>
      </c>
      <c r="B69" s="157"/>
      <c r="C69" s="104"/>
      <c r="D69" s="105" t="s">
        <v>25</v>
      </c>
      <c r="E69" s="105" t="s">
        <v>25</v>
      </c>
      <c r="F69" s="105" t="s">
        <v>25</v>
      </c>
      <c r="G69" s="106" t="s">
        <v>25</v>
      </c>
      <c r="H69" s="107">
        <f>H12+H15+H16+H17+H18+H19+H24+H26+H27+H28+H32+H34+H35+H36+H37+H38+H56+H58+H59+H61+H62+H63+H64+H65+H67+H66</f>
        <v>98137.680000000008</v>
      </c>
      <c r="I69" s="81">
        <f>SUM(I11:I67)</f>
        <v>101083.96</v>
      </c>
      <c r="J69" s="135">
        <f>J12+J15+J16+J17+J22+J23+J24+J26+J27+J28+J32+J34+J35+J36+J37+J38+J56+J58+J59+J61+J63+J65+J66+J67+J39+J21+J18</f>
        <v>122290.22000000002</v>
      </c>
      <c r="K69" s="135">
        <f t="shared" ref="K69:L69" si="2">K12+K15+K16+K17+K22+K23+K24+K26+K27+K28+K32+K34+K35+K36+K37+K38+K56+K58+K59+K61+K63+K65+K66+K67+K39+K21+K18</f>
        <v>118939.54</v>
      </c>
      <c r="L69" s="135">
        <f t="shared" si="2"/>
        <v>112678.84</v>
      </c>
      <c r="M69" s="107"/>
    </row>
    <row r="70" spans="1:13" s="16" customFormat="1" ht="31.5" customHeight="1" x14ac:dyDescent="0.25">
      <c r="A70" s="157" t="s">
        <v>120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  <row r="71" spans="1:13" s="16" customFormat="1" ht="32.25" customHeight="1" x14ac:dyDescent="0.25">
      <c r="A71" s="156" t="s">
        <v>26</v>
      </c>
      <c r="B71" s="208" t="s">
        <v>27</v>
      </c>
      <c r="C71" s="181" t="s">
        <v>13</v>
      </c>
      <c r="D71" s="23" t="s">
        <v>57</v>
      </c>
      <c r="E71" s="23" t="s">
        <v>59</v>
      </c>
      <c r="F71" s="86" t="s">
        <v>60</v>
      </c>
      <c r="G71" s="24">
        <v>111</v>
      </c>
      <c r="H71" s="18">
        <v>5776.7</v>
      </c>
      <c r="I71" s="124">
        <v>7817.37</v>
      </c>
      <c r="J71" s="134">
        <v>9582.41</v>
      </c>
      <c r="K71" s="134">
        <v>9517.2099999999991</v>
      </c>
      <c r="L71" s="134">
        <f>K71</f>
        <v>9517.2099999999991</v>
      </c>
      <c r="M71" s="145" t="s">
        <v>28</v>
      </c>
    </row>
    <row r="72" spans="1:13" s="16" customFormat="1" ht="18.75" customHeight="1" x14ac:dyDescent="0.25">
      <c r="A72" s="156"/>
      <c r="B72" s="208"/>
      <c r="C72" s="181"/>
      <c r="D72" s="23" t="s">
        <v>57</v>
      </c>
      <c r="E72" s="23" t="s">
        <v>59</v>
      </c>
      <c r="F72" s="86" t="s">
        <v>60</v>
      </c>
      <c r="G72" s="24">
        <v>119</v>
      </c>
      <c r="H72" s="18">
        <v>1742.79</v>
      </c>
      <c r="I72" s="124">
        <v>2347.41</v>
      </c>
      <c r="J72" s="134">
        <v>2893.89</v>
      </c>
      <c r="K72" s="134">
        <v>2874.2</v>
      </c>
      <c r="L72" s="134">
        <f t="shared" ref="L72" si="3">K72</f>
        <v>2874.2</v>
      </c>
      <c r="M72" s="145"/>
    </row>
    <row r="73" spans="1:13" s="16" customFormat="1" ht="13.8" x14ac:dyDescent="0.25">
      <c r="A73" s="156"/>
      <c r="B73" s="208"/>
      <c r="C73" s="181"/>
      <c r="D73" s="23" t="s">
        <v>57</v>
      </c>
      <c r="E73" s="23" t="s">
        <v>59</v>
      </c>
      <c r="F73" s="86" t="s">
        <v>61</v>
      </c>
      <c r="G73" s="24">
        <v>611</v>
      </c>
      <c r="H73" s="18">
        <v>39675.980000000003</v>
      </c>
      <c r="I73" s="124">
        <v>39307.300000000003</v>
      </c>
      <c r="J73" s="134">
        <v>40342.199999999997</v>
      </c>
      <c r="K73" s="134">
        <v>24063.96</v>
      </c>
      <c r="L73" s="134">
        <v>19663.96</v>
      </c>
      <c r="M73" s="145"/>
    </row>
    <row r="74" spans="1:13" s="16" customFormat="1" ht="13.8" x14ac:dyDescent="0.25">
      <c r="A74" s="156"/>
      <c r="B74" s="208"/>
      <c r="C74" s="181"/>
      <c r="D74" s="23" t="s">
        <v>57</v>
      </c>
      <c r="E74" s="23" t="s">
        <v>59</v>
      </c>
      <c r="F74" s="86" t="s">
        <v>61</v>
      </c>
      <c r="G74" s="24">
        <v>612</v>
      </c>
      <c r="H74" s="18">
        <v>1683.47</v>
      </c>
      <c r="I74" s="124">
        <v>1344.16</v>
      </c>
      <c r="J74" s="134">
        <v>99.27</v>
      </c>
      <c r="K74" s="134"/>
      <c r="L74" s="134"/>
      <c r="M74" s="145"/>
    </row>
    <row r="75" spans="1:13" s="16" customFormat="1" ht="13.8" x14ac:dyDescent="0.25">
      <c r="A75" s="156"/>
      <c r="B75" s="208"/>
      <c r="C75" s="181"/>
      <c r="D75" s="23" t="s">
        <v>57</v>
      </c>
      <c r="E75" s="23" t="s">
        <v>59</v>
      </c>
      <c r="F75" s="86" t="s">
        <v>116</v>
      </c>
      <c r="G75" s="24">
        <v>611</v>
      </c>
      <c r="H75" s="18"/>
      <c r="I75" s="124"/>
      <c r="J75" s="134">
        <v>20233.400000000001</v>
      </c>
      <c r="K75" s="134">
        <v>17097.939999999999</v>
      </c>
      <c r="L75" s="134">
        <v>17097.939999999999</v>
      </c>
      <c r="M75" s="145"/>
    </row>
    <row r="76" spans="1:13" s="16" customFormat="1" ht="13.8" x14ac:dyDescent="0.25">
      <c r="A76" s="156"/>
      <c r="B76" s="208"/>
      <c r="C76" s="181"/>
      <c r="D76" s="23" t="s">
        <v>57</v>
      </c>
      <c r="E76" s="23" t="s">
        <v>59</v>
      </c>
      <c r="F76" s="86" t="s">
        <v>116</v>
      </c>
      <c r="G76" s="24">
        <v>111</v>
      </c>
      <c r="H76" s="18"/>
      <c r="I76" s="124"/>
      <c r="J76" s="134">
        <v>10240.86</v>
      </c>
      <c r="K76" s="134">
        <v>10240.86</v>
      </c>
      <c r="L76" s="134">
        <f>K76</f>
        <v>10240.86</v>
      </c>
      <c r="M76" s="145"/>
    </row>
    <row r="77" spans="1:13" s="16" customFormat="1" ht="13.8" x14ac:dyDescent="0.25">
      <c r="A77" s="156"/>
      <c r="B77" s="208"/>
      <c r="C77" s="181"/>
      <c r="D77" s="23" t="s">
        <v>57</v>
      </c>
      <c r="E77" s="23" t="s">
        <v>59</v>
      </c>
      <c r="F77" s="86" t="s">
        <v>116</v>
      </c>
      <c r="G77" s="24">
        <v>119</v>
      </c>
      <c r="H77" s="18"/>
      <c r="I77" s="124"/>
      <c r="J77" s="134">
        <v>3092.74</v>
      </c>
      <c r="K77" s="134">
        <v>3092.74</v>
      </c>
      <c r="L77" s="134">
        <f t="shared" ref="L77" si="4">K77</f>
        <v>3092.74</v>
      </c>
      <c r="M77" s="145"/>
    </row>
    <row r="78" spans="1:13" s="16" customFormat="1" ht="13.8" x14ac:dyDescent="0.25">
      <c r="A78" s="156"/>
      <c r="B78" s="208"/>
      <c r="C78" s="181"/>
      <c r="D78" s="23" t="s">
        <v>57</v>
      </c>
      <c r="E78" s="23" t="s">
        <v>59</v>
      </c>
      <c r="F78" s="86" t="s">
        <v>60</v>
      </c>
      <c r="G78" s="24">
        <v>244</v>
      </c>
      <c r="H78" s="18">
        <v>8200.69</v>
      </c>
      <c r="I78" s="124">
        <v>7383.33</v>
      </c>
      <c r="J78" s="134">
        <v>9063.75</v>
      </c>
      <c r="K78" s="134">
        <v>4165.66</v>
      </c>
      <c r="L78" s="134">
        <v>4165.66</v>
      </c>
      <c r="M78" s="145"/>
    </row>
    <row r="79" spans="1:13" s="16" customFormat="1" ht="13.8" x14ac:dyDescent="0.25">
      <c r="A79" s="156"/>
      <c r="B79" s="208"/>
      <c r="C79" s="181"/>
      <c r="D79" s="23" t="s">
        <v>57</v>
      </c>
      <c r="E79" s="23" t="s">
        <v>59</v>
      </c>
      <c r="F79" s="86" t="s">
        <v>60</v>
      </c>
      <c r="G79" s="24">
        <v>247</v>
      </c>
      <c r="H79" s="18">
        <v>2495.79</v>
      </c>
      <c r="I79" s="124">
        <v>2960.01</v>
      </c>
      <c r="J79" s="134">
        <v>3299.08</v>
      </c>
      <c r="K79" s="134">
        <v>5480.48</v>
      </c>
      <c r="L79" s="134">
        <v>5980.48</v>
      </c>
      <c r="M79" s="145"/>
    </row>
    <row r="80" spans="1:13" s="16" customFormat="1" ht="13.8" x14ac:dyDescent="0.25">
      <c r="A80" s="156"/>
      <c r="B80" s="208"/>
      <c r="C80" s="181"/>
      <c r="D80" s="23" t="s">
        <v>57</v>
      </c>
      <c r="E80" s="23" t="s">
        <v>59</v>
      </c>
      <c r="F80" s="86" t="s">
        <v>60</v>
      </c>
      <c r="G80" s="24">
        <v>112</v>
      </c>
      <c r="H80" s="18">
        <v>1.2</v>
      </c>
      <c r="I80" s="124"/>
      <c r="J80" s="134"/>
      <c r="K80" s="134"/>
      <c r="L80" s="134"/>
      <c r="M80" s="145"/>
    </row>
    <row r="81" spans="1:13" s="16" customFormat="1" ht="13.8" x14ac:dyDescent="0.25">
      <c r="A81" s="156"/>
      <c r="B81" s="208"/>
      <c r="C81" s="181"/>
      <c r="D81" s="23" t="s">
        <v>57</v>
      </c>
      <c r="E81" s="23" t="s">
        <v>59</v>
      </c>
      <c r="F81" s="86" t="s">
        <v>60</v>
      </c>
      <c r="G81" s="24">
        <v>113</v>
      </c>
      <c r="H81" s="18">
        <v>15.75</v>
      </c>
      <c r="I81" s="124"/>
      <c r="J81" s="134"/>
      <c r="K81" s="134"/>
      <c r="L81" s="134"/>
      <c r="M81" s="145"/>
    </row>
    <row r="82" spans="1:13" s="16" customFormat="1" ht="13.8" x14ac:dyDescent="0.25">
      <c r="A82" s="156"/>
      <c r="B82" s="208"/>
      <c r="C82" s="181"/>
      <c r="D82" s="23" t="s">
        <v>57</v>
      </c>
      <c r="E82" s="23" t="s">
        <v>59</v>
      </c>
      <c r="F82" s="86" t="s">
        <v>60</v>
      </c>
      <c r="G82" s="24">
        <v>831</v>
      </c>
      <c r="H82" s="18">
        <v>211.23</v>
      </c>
      <c r="I82" s="124">
        <v>39.03</v>
      </c>
      <c r="J82" s="134">
        <v>5.17</v>
      </c>
      <c r="K82" s="134"/>
      <c r="L82" s="134"/>
      <c r="M82" s="145"/>
    </row>
    <row r="83" spans="1:13" s="16" customFormat="1" ht="13.8" x14ac:dyDescent="0.25">
      <c r="A83" s="156"/>
      <c r="B83" s="208"/>
      <c r="C83" s="181"/>
      <c r="D83" s="23" t="s">
        <v>57</v>
      </c>
      <c r="E83" s="23" t="s">
        <v>59</v>
      </c>
      <c r="F83" s="86" t="s">
        <v>60</v>
      </c>
      <c r="G83" s="24">
        <v>852</v>
      </c>
      <c r="H83" s="18">
        <v>30.82</v>
      </c>
      <c r="I83" s="124">
        <v>8</v>
      </c>
      <c r="J83" s="134"/>
      <c r="K83" s="134"/>
      <c r="L83" s="134"/>
      <c r="M83" s="145"/>
    </row>
    <row r="84" spans="1:13" s="16" customFormat="1" ht="13.8" x14ac:dyDescent="0.25">
      <c r="A84" s="156"/>
      <c r="B84" s="208"/>
      <c r="C84" s="181"/>
      <c r="D84" s="23" t="s">
        <v>57</v>
      </c>
      <c r="E84" s="23" t="s">
        <v>59</v>
      </c>
      <c r="F84" s="86" t="s">
        <v>60</v>
      </c>
      <c r="G84" s="24">
        <v>853</v>
      </c>
      <c r="H84" s="18">
        <v>65.62</v>
      </c>
      <c r="I84" s="124">
        <v>6.66</v>
      </c>
      <c r="J84" s="134"/>
      <c r="K84" s="134"/>
      <c r="L84" s="134"/>
      <c r="M84" s="145"/>
    </row>
    <row r="85" spans="1:13" s="16" customFormat="1" ht="170.25" hidden="1" customHeight="1" thickBot="1" x14ac:dyDescent="0.3">
      <c r="A85" s="87" t="s">
        <v>29</v>
      </c>
      <c r="B85" s="88" t="s">
        <v>30</v>
      </c>
      <c r="C85" s="89" t="s">
        <v>13</v>
      </c>
      <c r="D85" s="24"/>
      <c r="E85" s="24"/>
      <c r="F85" s="24"/>
      <c r="G85" s="24"/>
      <c r="H85" s="15"/>
      <c r="I85" s="145"/>
      <c r="J85" s="145"/>
      <c r="K85" s="134" t="e">
        <f>#REF!</f>
        <v>#REF!</v>
      </c>
      <c r="L85" s="134" t="e">
        <f>#REF!</f>
        <v>#REF!</v>
      </c>
      <c r="M85" s="15" t="s">
        <v>31</v>
      </c>
    </row>
    <row r="86" spans="1:13" s="16" customFormat="1" ht="15.75" customHeight="1" x14ac:dyDescent="0.25">
      <c r="A86" s="167" t="s">
        <v>32</v>
      </c>
      <c r="B86" s="145" t="s">
        <v>33</v>
      </c>
      <c r="C86" s="170" t="s">
        <v>13</v>
      </c>
      <c r="D86" s="23" t="s">
        <v>57</v>
      </c>
      <c r="E86" s="23" t="s">
        <v>59</v>
      </c>
      <c r="F86" s="23" t="s">
        <v>62</v>
      </c>
      <c r="G86" s="24">
        <v>111</v>
      </c>
      <c r="H86" s="18">
        <v>27903.05</v>
      </c>
      <c r="I86" s="124">
        <v>29137.01</v>
      </c>
      <c r="J86" s="134">
        <v>43149.65</v>
      </c>
      <c r="K86" s="134">
        <v>40902.83</v>
      </c>
      <c r="L86" s="134">
        <f>K86</f>
        <v>40902.83</v>
      </c>
      <c r="M86" s="145" t="s">
        <v>34</v>
      </c>
    </row>
    <row r="87" spans="1:13" s="16" customFormat="1" ht="15.75" customHeight="1" x14ac:dyDescent="0.25">
      <c r="A87" s="168"/>
      <c r="B87" s="145"/>
      <c r="C87" s="171"/>
      <c r="D87" s="23" t="s">
        <v>57</v>
      </c>
      <c r="E87" s="23" t="s">
        <v>66</v>
      </c>
      <c r="F87" s="23" t="s">
        <v>62</v>
      </c>
      <c r="G87" s="24">
        <v>111</v>
      </c>
      <c r="H87" s="18">
        <v>1285.99</v>
      </c>
      <c r="I87" s="124">
        <v>2504.8000000000002</v>
      </c>
      <c r="J87" s="134">
        <v>2910.84</v>
      </c>
      <c r="K87" s="134">
        <v>2788.58</v>
      </c>
      <c r="L87" s="134">
        <f t="shared" ref="K87:L100" si="5">K87</f>
        <v>2788.58</v>
      </c>
      <c r="M87" s="145"/>
    </row>
    <row r="88" spans="1:13" s="16" customFormat="1" ht="13.8" x14ac:dyDescent="0.25">
      <c r="A88" s="168"/>
      <c r="B88" s="145"/>
      <c r="C88" s="171"/>
      <c r="D88" s="23" t="s">
        <v>57</v>
      </c>
      <c r="E88" s="23" t="s">
        <v>59</v>
      </c>
      <c r="F88" s="23" t="s">
        <v>62</v>
      </c>
      <c r="G88" s="24">
        <v>112</v>
      </c>
      <c r="H88" s="18"/>
      <c r="I88" s="124"/>
      <c r="J88" s="134">
        <f t="shared" ref="J88:J89" si="6">I88</f>
        <v>0</v>
      </c>
      <c r="K88" s="134">
        <f t="shared" si="5"/>
        <v>0</v>
      </c>
      <c r="L88" s="134">
        <f t="shared" si="5"/>
        <v>0</v>
      </c>
      <c r="M88" s="145"/>
    </row>
    <row r="89" spans="1:13" s="16" customFormat="1" ht="13.8" x14ac:dyDescent="0.25">
      <c r="A89" s="168"/>
      <c r="B89" s="145"/>
      <c r="C89" s="171"/>
      <c r="D89" s="23" t="s">
        <v>57</v>
      </c>
      <c r="E89" s="23" t="s">
        <v>59</v>
      </c>
      <c r="F89" s="23" t="s">
        <v>62</v>
      </c>
      <c r="G89" s="24">
        <v>113</v>
      </c>
      <c r="H89" s="18"/>
      <c r="I89" s="124"/>
      <c r="J89" s="134">
        <f t="shared" si="6"/>
        <v>0</v>
      </c>
      <c r="K89" s="134">
        <f t="shared" si="5"/>
        <v>0</v>
      </c>
      <c r="L89" s="134">
        <f t="shared" si="5"/>
        <v>0</v>
      </c>
      <c r="M89" s="145"/>
    </row>
    <row r="90" spans="1:13" s="16" customFormat="1" ht="13.8" x14ac:dyDescent="0.25">
      <c r="A90" s="168"/>
      <c r="B90" s="145"/>
      <c r="C90" s="171"/>
      <c r="D90" s="23" t="s">
        <v>57</v>
      </c>
      <c r="E90" s="23" t="s">
        <v>59</v>
      </c>
      <c r="F90" s="23" t="s">
        <v>62</v>
      </c>
      <c r="G90" s="24">
        <v>119</v>
      </c>
      <c r="H90" s="18">
        <v>8385.7900000000009</v>
      </c>
      <c r="I90" s="124">
        <v>8734.64</v>
      </c>
      <c r="J90" s="134">
        <v>12951.8</v>
      </c>
      <c r="K90" s="134">
        <v>13779.87</v>
      </c>
      <c r="L90" s="134">
        <f t="shared" si="5"/>
        <v>13779.87</v>
      </c>
      <c r="M90" s="145"/>
    </row>
    <row r="91" spans="1:13" s="16" customFormat="1" ht="13.8" x14ac:dyDescent="0.25">
      <c r="A91" s="168"/>
      <c r="B91" s="145"/>
      <c r="C91" s="171"/>
      <c r="D91" s="23" t="s">
        <v>57</v>
      </c>
      <c r="E91" s="23" t="s">
        <v>66</v>
      </c>
      <c r="F91" s="23" t="s">
        <v>62</v>
      </c>
      <c r="G91" s="24">
        <v>119</v>
      </c>
      <c r="H91" s="18">
        <v>387.34</v>
      </c>
      <c r="I91" s="124">
        <v>756.51</v>
      </c>
      <c r="J91" s="134">
        <v>879.07</v>
      </c>
      <c r="K91" s="134">
        <v>842.15</v>
      </c>
      <c r="L91" s="134">
        <f t="shared" si="5"/>
        <v>842.15</v>
      </c>
      <c r="M91" s="145"/>
    </row>
    <row r="92" spans="1:13" s="16" customFormat="1" ht="13.8" x14ac:dyDescent="0.25">
      <c r="A92" s="168"/>
      <c r="B92" s="145"/>
      <c r="C92" s="171"/>
      <c r="D92" s="23" t="s">
        <v>57</v>
      </c>
      <c r="E92" s="23" t="s">
        <v>59</v>
      </c>
      <c r="F92" s="23" t="s">
        <v>62</v>
      </c>
      <c r="G92" s="24">
        <v>244</v>
      </c>
      <c r="H92" s="18">
        <v>1755.04</v>
      </c>
      <c r="I92" s="124">
        <v>1953.38</v>
      </c>
      <c r="J92" s="134">
        <v>2339.79</v>
      </c>
      <c r="K92" s="134">
        <v>458.13</v>
      </c>
      <c r="L92" s="134">
        <f t="shared" si="5"/>
        <v>458.13</v>
      </c>
      <c r="M92" s="145"/>
    </row>
    <row r="93" spans="1:13" s="16" customFormat="1" ht="13.8" x14ac:dyDescent="0.25">
      <c r="A93" s="168"/>
      <c r="B93" s="145"/>
      <c r="C93" s="171"/>
      <c r="D93" s="23" t="s">
        <v>57</v>
      </c>
      <c r="E93" s="23" t="s">
        <v>59</v>
      </c>
      <c r="F93" s="23" t="s">
        <v>62</v>
      </c>
      <c r="G93" s="24">
        <v>611</v>
      </c>
      <c r="H93" s="18">
        <v>82959.83</v>
      </c>
      <c r="I93" s="124">
        <v>101482.48</v>
      </c>
      <c r="J93" s="134">
        <v>90044.01</v>
      </c>
      <c r="K93" s="134">
        <v>90129.63</v>
      </c>
      <c r="L93" s="134">
        <f t="shared" si="5"/>
        <v>90129.63</v>
      </c>
      <c r="M93" s="145"/>
    </row>
    <row r="94" spans="1:13" s="16" customFormat="1" ht="13.8" x14ac:dyDescent="0.25">
      <c r="A94" s="168"/>
      <c r="B94" s="145"/>
      <c r="C94" s="171"/>
      <c r="D94" s="23" t="s">
        <v>57</v>
      </c>
      <c r="E94" s="23" t="s">
        <v>66</v>
      </c>
      <c r="F94" s="23" t="s">
        <v>62</v>
      </c>
      <c r="G94" s="24">
        <v>611</v>
      </c>
      <c r="H94" s="18">
        <v>10287.129999999999</v>
      </c>
      <c r="I94" s="124">
        <v>14081.94</v>
      </c>
      <c r="J94" s="134">
        <v>13565.29</v>
      </c>
      <c r="K94" s="134">
        <v>11929.21</v>
      </c>
      <c r="L94" s="134">
        <f t="shared" si="5"/>
        <v>11929.21</v>
      </c>
      <c r="M94" s="145"/>
    </row>
    <row r="95" spans="1:13" s="16" customFormat="1" ht="13.8" x14ac:dyDescent="0.25">
      <c r="A95" s="168"/>
      <c r="B95" s="145"/>
      <c r="C95" s="171"/>
      <c r="D95" s="23" t="s">
        <v>57</v>
      </c>
      <c r="E95" s="23" t="s">
        <v>59</v>
      </c>
      <c r="F95" s="23" t="s">
        <v>62</v>
      </c>
      <c r="G95" s="24">
        <v>612</v>
      </c>
      <c r="H95" s="18">
        <v>4099.38</v>
      </c>
      <c r="I95" s="124">
        <v>4128.3</v>
      </c>
      <c r="J95" s="134">
        <v>5964.89</v>
      </c>
      <c r="K95" s="134">
        <v>3777.7</v>
      </c>
      <c r="L95" s="134">
        <f t="shared" si="5"/>
        <v>3777.7</v>
      </c>
      <c r="M95" s="145"/>
    </row>
    <row r="96" spans="1:13" s="16" customFormat="1" ht="13.8" x14ac:dyDescent="0.25">
      <c r="A96" s="168"/>
      <c r="B96" s="145"/>
      <c r="C96" s="171"/>
      <c r="D96" s="23" t="s">
        <v>57</v>
      </c>
      <c r="E96" s="23" t="s">
        <v>59</v>
      </c>
      <c r="F96" s="23">
        <v>110074090</v>
      </c>
      <c r="G96" s="24">
        <v>111</v>
      </c>
      <c r="H96" s="18">
        <v>3725.03</v>
      </c>
      <c r="I96" s="124">
        <v>7095.26</v>
      </c>
      <c r="J96" s="134">
        <v>8275.48</v>
      </c>
      <c r="K96" s="134">
        <v>9297.52</v>
      </c>
      <c r="L96" s="134">
        <f t="shared" si="5"/>
        <v>9297.52</v>
      </c>
      <c r="M96" s="145"/>
    </row>
    <row r="97" spans="1:13" s="16" customFormat="1" ht="13.8" x14ac:dyDescent="0.25">
      <c r="A97" s="168"/>
      <c r="B97" s="145"/>
      <c r="C97" s="171"/>
      <c r="D97" s="23" t="s">
        <v>57</v>
      </c>
      <c r="E97" s="23" t="s">
        <v>59</v>
      </c>
      <c r="F97" s="23">
        <v>110074090</v>
      </c>
      <c r="G97" s="24">
        <v>119</v>
      </c>
      <c r="H97" s="18">
        <v>1121.1500000000001</v>
      </c>
      <c r="I97" s="124">
        <v>2104.44</v>
      </c>
      <c r="J97" s="134">
        <v>2499.1999999999998</v>
      </c>
      <c r="K97" s="134">
        <v>2807.85</v>
      </c>
      <c r="L97" s="134">
        <f t="shared" si="5"/>
        <v>2807.85</v>
      </c>
      <c r="M97" s="145"/>
    </row>
    <row r="98" spans="1:13" s="16" customFormat="1" ht="13.8" x14ac:dyDescent="0.25">
      <c r="A98" s="168"/>
      <c r="B98" s="145"/>
      <c r="C98" s="171"/>
      <c r="D98" s="23" t="s">
        <v>57</v>
      </c>
      <c r="E98" s="23" t="s">
        <v>59</v>
      </c>
      <c r="F98" s="23">
        <v>110074090</v>
      </c>
      <c r="G98" s="24">
        <v>244</v>
      </c>
      <c r="H98" s="18">
        <v>60.04</v>
      </c>
      <c r="I98" s="124">
        <v>127.42</v>
      </c>
      <c r="J98" s="134">
        <v>148</v>
      </c>
      <c r="K98" s="134">
        <v>176</v>
      </c>
      <c r="L98" s="134">
        <f t="shared" si="5"/>
        <v>176</v>
      </c>
      <c r="M98" s="145"/>
    </row>
    <row r="99" spans="1:13" s="16" customFormat="1" ht="13.8" x14ac:dyDescent="0.25">
      <c r="A99" s="168"/>
      <c r="B99" s="145"/>
      <c r="C99" s="171"/>
      <c r="D99" s="23" t="s">
        <v>57</v>
      </c>
      <c r="E99" s="23" t="s">
        <v>59</v>
      </c>
      <c r="F99" s="23">
        <v>110074090</v>
      </c>
      <c r="G99" s="24">
        <v>611</v>
      </c>
      <c r="H99" s="18">
        <v>9459.0400000000009</v>
      </c>
      <c r="I99" s="124">
        <v>19836.47</v>
      </c>
      <c r="J99" s="134">
        <v>25230.02</v>
      </c>
      <c r="K99" s="134">
        <v>24636.22</v>
      </c>
      <c r="L99" s="134">
        <f t="shared" si="5"/>
        <v>24636.22</v>
      </c>
      <c r="M99" s="145"/>
    </row>
    <row r="100" spans="1:13" s="16" customFormat="1" ht="13.8" x14ac:dyDescent="0.25">
      <c r="A100" s="169"/>
      <c r="B100" s="145"/>
      <c r="C100" s="172"/>
      <c r="D100" s="23" t="s">
        <v>57</v>
      </c>
      <c r="E100" s="23" t="s">
        <v>59</v>
      </c>
      <c r="F100" s="23">
        <v>110074090</v>
      </c>
      <c r="G100" s="24">
        <v>612</v>
      </c>
      <c r="H100" s="15">
        <v>153.88999999999999</v>
      </c>
      <c r="I100" s="123">
        <v>124.16</v>
      </c>
      <c r="J100" s="134">
        <v>150</v>
      </c>
      <c r="K100" s="134">
        <f t="shared" si="5"/>
        <v>150</v>
      </c>
      <c r="L100" s="134">
        <f t="shared" si="5"/>
        <v>150</v>
      </c>
      <c r="M100" s="17"/>
    </row>
    <row r="101" spans="1:13" s="16" customFormat="1" ht="13.8" x14ac:dyDescent="0.25">
      <c r="A101" s="111"/>
      <c r="B101" s="113"/>
      <c r="C101" s="112"/>
      <c r="D101" s="121" t="s">
        <v>57</v>
      </c>
      <c r="E101" s="121" t="s">
        <v>59</v>
      </c>
      <c r="F101" s="121"/>
      <c r="G101" s="117"/>
      <c r="H101" s="113"/>
      <c r="I101" s="123"/>
      <c r="J101" s="134"/>
      <c r="K101" s="134"/>
      <c r="L101" s="134"/>
      <c r="M101" s="120"/>
    </row>
    <row r="102" spans="1:13" s="16" customFormat="1" ht="33" customHeight="1" x14ac:dyDescent="0.25">
      <c r="A102" s="156" t="s">
        <v>35</v>
      </c>
      <c r="B102" s="208" t="s">
        <v>79</v>
      </c>
      <c r="C102" s="184" t="s">
        <v>13</v>
      </c>
      <c r="D102" s="23" t="s">
        <v>57</v>
      </c>
      <c r="E102" s="23" t="s">
        <v>59</v>
      </c>
      <c r="F102" s="23" t="s">
        <v>80</v>
      </c>
      <c r="G102" s="24">
        <v>111</v>
      </c>
      <c r="H102" s="15">
        <v>3799.54</v>
      </c>
      <c r="I102" s="123">
        <v>3685.16</v>
      </c>
      <c r="J102" s="133">
        <v>3820</v>
      </c>
      <c r="K102" s="134"/>
      <c r="L102" s="134"/>
      <c r="M102" s="159" t="s">
        <v>34</v>
      </c>
    </row>
    <row r="103" spans="1:13" s="16" customFormat="1" ht="18.75" customHeight="1" x14ac:dyDescent="0.25">
      <c r="A103" s="156"/>
      <c r="B103" s="208"/>
      <c r="C103" s="184"/>
      <c r="D103" s="23" t="s">
        <v>57</v>
      </c>
      <c r="E103" s="23" t="s">
        <v>59</v>
      </c>
      <c r="F103" s="23" t="s">
        <v>80</v>
      </c>
      <c r="G103" s="24">
        <v>119</v>
      </c>
      <c r="H103" s="15">
        <v>1146.29</v>
      </c>
      <c r="I103" s="123">
        <v>1122.06</v>
      </c>
      <c r="J103" s="133">
        <v>1154.7</v>
      </c>
      <c r="K103" s="134"/>
      <c r="L103" s="134"/>
      <c r="M103" s="159"/>
    </row>
    <row r="104" spans="1:13" s="16" customFormat="1" ht="146.25" customHeight="1" x14ac:dyDescent="0.25">
      <c r="A104" s="156"/>
      <c r="B104" s="208"/>
      <c r="C104" s="184"/>
      <c r="D104" s="23" t="s">
        <v>57</v>
      </c>
      <c r="E104" s="23" t="s">
        <v>59</v>
      </c>
      <c r="F104" s="23" t="s">
        <v>80</v>
      </c>
      <c r="G104" s="24">
        <v>611</v>
      </c>
      <c r="H104" s="15">
        <v>12112.14</v>
      </c>
      <c r="I104" s="123">
        <v>11108.53</v>
      </c>
      <c r="J104" s="133">
        <v>14360</v>
      </c>
      <c r="K104" s="134"/>
      <c r="L104" s="134"/>
      <c r="M104" s="159"/>
    </row>
    <row r="105" spans="1:13" s="16" customFormat="1" ht="96.6" x14ac:dyDescent="0.25">
      <c r="A105" s="84" t="s">
        <v>36</v>
      </c>
      <c r="B105" s="108" t="s">
        <v>37</v>
      </c>
      <c r="C105" s="85" t="s">
        <v>13</v>
      </c>
      <c r="D105" s="80">
        <v>79</v>
      </c>
      <c r="E105" s="80">
        <v>702</v>
      </c>
      <c r="F105" s="80">
        <v>110075500</v>
      </c>
      <c r="G105" s="80">
        <v>612</v>
      </c>
      <c r="H105" s="35"/>
      <c r="I105" s="35"/>
      <c r="J105" s="19"/>
      <c r="K105" s="134"/>
      <c r="L105" s="134"/>
      <c r="M105" s="28"/>
    </row>
    <row r="106" spans="1:13" s="16" customFormat="1" ht="13.8" x14ac:dyDescent="0.25">
      <c r="A106" s="152" t="s">
        <v>38</v>
      </c>
      <c r="B106" s="152"/>
      <c r="C106" s="94"/>
      <c r="D106" s="95" t="s">
        <v>25</v>
      </c>
      <c r="E106" s="95" t="s">
        <v>25</v>
      </c>
      <c r="F106" s="95" t="s">
        <v>25</v>
      </c>
      <c r="G106" s="96" t="s">
        <v>25</v>
      </c>
      <c r="H106" s="97">
        <f>H71+H72+H73+H74+H78+H79+H80+H81+H82+H83+H84+H86+H87+H90+H91+H92+H93+H94+H95+H96+H97+H98+H99+H100+H102+H103+H104</f>
        <v>228540.71000000008</v>
      </c>
      <c r="I106" s="97">
        <f>SUM(I71:I105)</f>
        <v>269195.83000000007</v>
      </c>
      <c r="J106" s="81">
        <f>J99+J98+J97+J96+J95+J94+J93+J92+J91+J90+J89+J88+J87+J86+J79+J78+J77+J76+J74+J73+J72+J71+J100+J75+J101+J102+J103+J104+J82</f>
        <v>326295.50999999995</v>
      </c>
      <c r="K106" s="81">
        <f t="shared" ref="K106:L106" si="7">K99+K98+K97+K96+K95+K94+K93+K92+K91+K90+K89+K88+K87+K86+K79+K78+K77+K76+K74+K73+K72+K71+K100+K75+K101+K102+K103+K104+K82</f>
        <v>278208.74</v>
      </c>
      <c r="L106" s="81">
        <f t="shared" si="7"/>
        <v>274308.74</v>
      </c>
      <c r="M106" s="98"/>
    </row>
    <row r="107" spans="1:13" s="16" customFormat="1" ht="13.8" x14ac:dyDescent="0.25">
      <c r="A107" s="152" t="s">
        <v>121</v>
      </c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</row>
    <row r="108" spans="1:13" s="16" customFormat="1" ht="13.8" x14ac:dyDescent="0.25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</row>
    <row r="109" spans="1:13" s="16" customFormat="1" ht="175.5" customHeight="1" x14ac:dyDescent="0.25">
      <c r="A109" s="114" t="s">
        <v>39</v>
      </c>
      <c r="B109" s="118" t="s">
        <v>139</v>
      </c>
      <c r="C109" s="122" t="s">
        <v>13</v>
      </c>
      <c r="D109" s="131" t="s">
        <v>57</v>
      </c>
      <c r="E109" s="131" t="s">
        <v>59</v>
      </c>
      <c r="F109" s="131" t="s">
        <v>140</v>
      </c>
      <c r="G109" s="131" t="s">
        <v>86</v>
      </c>
      <c r="H109" s="53"/>
      <c r="I109" s="37"/>
      <c r="J109" s="81">
        <v>383.35</v>
      </c>
      <c r="K109" s="136"/>
      <c r="L109" s="136"/>
      <c r="M109" s="83" t="s">
        <v>141</v>
      </c>
    </row>
    <row r="110" spans="1:13" s="16" customFormat="1" ht="93.75" customHeight="1" x14ac:dyDescent="0.25">
      <c r="A110" s="163" t="s">
        <v>101</v>
      </c>
      <c r="B110" s="162" t="s">
        <v>100</v>
      </c>
      <c r="C110" s="173" t="s">
        <v>13</v>
      </c>
      <c r="D110" s="176" t="s">
        <v>57</v>
      </c>
      <c r="E110" s="176" t="s">
        <v>66</v>
      </c>
      <c r="F110" s="176" t="s">
        <v>98</v>
      </c>
      <c r="G110" s="82" t="s">
        <v>86</v>
      </c>
      <c r="H110" s="27">
        <v>426.5</v>
      </c>
      <c r="I110" s="28">
        <v>1318.82</v>
      </c>
      <c r="J110" s="81">
        <v>1758.63</v>
      </c>
      <c r="K110" s="136">
        <v>1821.93</v>
      </c>
      <c r="L110" s="136">
        <v>1821.93</v>
      </c>
      <c r="M110" s="164"/>
    </row>
    <row r="111" spans="1:13" s="16" customFormat="1" ht="34.5" customHeight="1" x14ac:dyDescent="0.25">
      <c r="A111" s="163"/>
      <c r="B111" s="162"/>
      <c r="C111" s="174"/>
      <c r="D111" s="177"/>
      <c r="E111" s="177"/>
      <c r="F111" s="177"/>
      <c r="G111" s="82" t="s">
        <v>110</v>
      </c>
      <c r="H111" s="27"/>
      <c r="I111" s="28"/>
      <c r="J111" s="81">
        <v>47.4</v>
      </c>
      <c r="K111" s="136">
        <v>47.4</v>
      </c>
      <c r="L111" s="136">
        <v>47.4</v>
      </c>
      <c r="M111" s="164"/>
    </row>
    <row r="112" spans="1:13" s="16" customFormat="1" ht="25.5" customHeight="1" x14ac:dyDescent="0.25">
      <c r="A112" s="163"/>
      <c r="B112" s="162"/>
      <c r="C112" s="174"/>
      <c r="D112" s="177"/>
      <c r="E112" s="177"/>
      <c r="F112" s="177"/>
      <c r="G112" s="82" t="s">
        <v>107</v>
      </c>
      <c r="H112" s="27"/>
      <c r="I112" s="28"/>
      <c r="J112" s="81">
        <v>47.4</v>
      </c>
      <c r="K112" s="136">
        <v>110.7</v>
      </c>
      <c r="L112" s="136">
        <v>110.7</v>
      </c>
      <c r="M112" s="164"/>
    </row>
    <row r="113" spans="1:13" s="16" customFormat="1" ht="25.5" customHeight="1" x14ac:dyDescent="0.25">
      <c r="A113" s="163"/>
      <c r="B113" s="162"/>
      <c r="C113" s="174"/>
      <c r="D113" s="177"/>
      <c r="E113" s="177"/>
      <c r="F113" s="177"/>
      <c r="G113" s="82" t="s">
        <v>108</v>
      </c>
      <c r="H113" s="27"/>
      <c r="I113" s="28"/>
      <c r="J113" s="81">
        <v>47.4</v>
      </c>
      <c r="K113" s="136">
        <v>110.7</v>
      </c>
      <c r="L113" s="136">
        <v>110.7</v>
      </c>
      <c r="M113" s="164"/>
    </row>
    <row r="114" spans="1:13" s="16" customFormat="1" ht="25.5" customHeight="1" x14ac:dyDescent="0.25">
      <c r="A114" s="163"/>
      <c r="B114" s="162"/>
      <c r="C114" s="175"/>
      <c r="D114" s="178"/>
      <c r="E114" s="178"/>
      <c r="F114" s="178"/>
      <c r="G114" s="82" t="s">
        <v>109</v>
      </c>
      <c r="H114" s="27"/>
      <c r="I114" s="28"/>
      <c r="J114" s="81">
        <v>47.49</v>
      </c>
      <c r="K114" s="136">
        <v>110.89</v>
      </c>
      <c r="L114" s="136">
        <v>110.89</v>
      </c>
      <c r="M114" s="83"/>
    </row>
    <row r="115" spans="1:13" s="16" customFormat="1" ht="15" customHeight="1" x14ac:dyDescent="0.25">
      <c r="A115" s="221" t="s">
        <v>40</v>
      </c>
      <c r="B115" s="221"/>
      <c r="C115" s="185"/>
      <c r="D115" s="186" t="s">
        <v>25</v>
      </c>
      <c r="E115" s="186" t="s">
        <v>25</v>
      </c>
      <c r="F115" s="186" t="s">
        <v>25</v>
      </c>
      <c r="G115" s="230" t="s">
        <v>25</v>
      </c>
      <c r="H115" s="222">
        <f>SUM(H109:H110)</f>
        <v>426.5</v>
      </c>
      <c r="I115" s="222">
        <f>SUM(I109:I114)</f>
        <v>1318.82</v>
      </c>
      <c r="J115" s="182">
        <f>SUM(J109:J114)</f>
        <v>2331.67</v>
      </c>
      <c r="K115" s="182">
        <f t="shared" ref="K115:L115" si="8">SUM(K109:K114)</f>
        <v>2201.62</v>
      </c>
      <c r="L115" s="182">
        <f t="shared" si="8"/>
        <v>2201.62</v>
      </c>
      <c r="M115" s="164"/>
    </row>
    <row r="116" spans="1:13" s="16" customFormat="1" ht="13.8" x14ac:dyDescent="0.25">
      <c r="A116" s="221"/>
      <c r="B116" s="221"/>
      <c r="C116" s="185"/>
      <c r="D116" s="186"/>
      <c r="E116" s="186"/>
      <c r="F116" s="186"/>
      <c r="G116" s="230"/>
      <c r="H116" s="222"/>
      <c r="I116" s="222"/>
      <c r="J116" s="182"/>
      <c r="K116" s="182"/>
      <c r="L116" s="182"/>
      <c r="M116" s="164"/>
    </row>
    <row r="117" spans="1:13" s="16" customFormat="1" ht="13.8" x14ac:dyDescent="0.25">
      <c r="A117" s="152" t="s">
        <v>122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</row>
    <row r="118" spans="1:13" s="16" customFormat="1" ht="133.5" customHeight="1" x14ac:dyDescent="0.25">
      <c r="A118" s="144" t="s">
        <v>41</v>
      </c>
      <c r="B118" s="219" t="s">
        <v>42</v>
      </c>
      <c r="C118" s="219" t="s">
        <v>13</v>
      </c>
      <c r="D118" s="31" t="s">
        <v>57</v>
      </c>
      <c r="E118" s="31" t="s">
        <v>59</v>
      </c>
      <c r="F118" s="31" t="s">
        <v>73</v>
      </c>
      <c r="G118" s="31" t="s">
        <v>71</v>
      </c>
      <c r="H118" s="28">
        <v>6.83</v>
      </c>
      <c r="I118" s="28">
        <v>8.6</v>
      </c>
      <c r="J118" s="136"/>
      <c r="K118" s="136"/>
      <c r="L118" s="32"/>
      <c r="M118" s="223" t="s">
        <v>43</v>
      </c>
    </row>
    <row r="119" spans="1:13" s="16" customFormat="1" ht="47.25" customHeight="1" x14ac:dyDescent="0.25">
      <c r="A119" s="144"/>
      <c r="B119" s="219"/>
      <c r="C119" s="219"/>
      <c r="D119" s="31" t="s">
        <v>57</v>
      </c>
      <c r="E119" s="31" t="s">
        <v>59</v>
      </c>
      <c r="F119" s="31" t="s">
        <v>73</v>
      </c>
      <c r="G119" s="31" t="s">
        <v>86</v>
      </c>
      <c r="H119" s="28">
        <v>44.2</v>
      </c>
      <c r="I119" s="28"/>
      <c r="J119" s="136"/>
      <c r="K119" s="136"/>
      <c r="L119" s="32"/>
      <c r="M119" s="224"/>
    </row>
    <row r="120" spans="1:13" s="16" customFormat="1" ht="13.8" x14ac:dyDescent="0.25">
      <c r="A120" s="158" t="s">
        <v>44</v>
      </c>
      <c r="B120" s="158"/>
      <c r="C120" s="99" t="s">
        <v>25</v>
      </c>
      <c r="D120" s="95" t="s">
        <v>25</v>
      </c>
      <c r="E120" s="95" t="s">
        <v>25</v>
      </c>
      <c r="F120" s="96" t="s">
        <v>25</v>
      </c>
      <c r="G120" s="96"/>
      <c r="H120" s="42">
        <f>SUM(H118)+H119</f>
        <v>51.03</v>
      </c>
      <c r="I120" s="42">
        <f>SUM(I118:I119)</f>
        <v>8.6</v>
      </c>
      <c r="J120" s="81">
        <v>0</v>
      </c>
      <c r="K120" s="136"/>
      <c r="L120" s="34"/>
      <c r="M120" s="33"/>
    </row>
    <row r="121" spans="1:13" s="16" customFormat="1" ht="18.75" customHeight="1" x14ac:dyDescent="0.25">
      <c r="A121" s="231" t="s">
        <v>123</v>
      </c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3"/>
    </row>
    <row r="122" spans="1:13" s="16" customFormat="1" ht="124.5" customHeight="1" x14ac:dyDescent="0.25">
      <c r="A122" s="144" t="s">
        <v>45</v>
      </c>
      <c r="B122" s="219" t="s">
        <v>46</v>
      </c>
      <c r="C122" s="219" t="s">
        <v>13</v>
      </c>
      <c r="D122" s="153" t="s">
        <v>57</v>
      </c>
      <c r="E122" s="153" t="s">
        <v>63</v>
      </c>
      <c r="F122" s="153" t="s">
        <v>128</v>
      </c>
      <c r="G122" s="35">
        <v>244</v>
      </c>
      <c r="H122" s="35"/>
      <c r="I122" s="35"/>
      <c r="J122" s="133"/>
      <c r="K122" s="136"/>
      <c r="L122" s="136"/>
      <c r="M122" s="28"/>
    </row>
    <row r="123" spans="1:13" s="16" customFormat="1" ht="102" customHeight="1" x14ac:dyDescent="0.25">
      <c r="A123" s="144"/>
      <c r="B123" s="219"/>
      <c r="C123" s="219"/>
      <c r="D123" s="153"/>
      <c r="E123" s="153"/>
      <c r="F123" s="153"/>
      <c r="G123" s="35">
        <v>340</v>
      </c>
      <c r="H123" s="35"/>
      <c r="I123" s="36"/>
      <c r="J123" s="136"/>
      <c r="K123" s="136"/>
      <c r="L123" s="136"/>
      <c r="M123" s="28"/>
    </row>
    <row r="124" spans="1:13" s="16" customFormat="1" ht="15" customHeight="1" x14ac:dyDescent="0.25">
      <c r="A124" s="218" t="s">
        <v>103</v>
      </c>
      <c r="B124" s="227" t="s">
        <v>47</v>
      </c>
      <c r="C124" s="213" t="s">
        <v>13</v>
      </c>
      <c r="D124" s="31" t="s">
        <v>57</v>
      </c>
      <c r="E124" s="31" t="s">
        <v>63</v>
      </c>
      <c r="F124" s="31">
        <v>110076490</v>
      </c>
      <c r="G124" s="35">
        <v>244</v>
      </c>
      <c r="H124" s="28">
        <v>188.9</v>
      </c>
      <c r="I124" s="28">
        <v>347.39</v>
      </c>
      <c r="J124" s="133">
        <v>596.33000000000004</v>
      </c>
      <c r="K124" s="136">
        <v>397.55</v>
      </c>
      <c r="L124" s="136">
        <v>397.55</v>
      </c>
      <c r="M124" s="144" t="s">
        <v>99</v>
      </c>
    </row>
    <row r="125" spans="1:13" s="16" customFormat="1" ht="132" customHeight="1" x14ac:dyDescent="0.25">
      <c r="A125" s="218"/>
      <c r="B125" s="228"/>
      <c r="C125" s="213"/>
      <c r="D125" s="31" t="s">
        <v>57</v>
      </c>
      <c r="E125" s="31" t="s">
        <v>63</v>
      </c>
      <c r="F125" s="31">
        <v>110076490</v>
      </c>
      <c r="G125" s="35">
        <v>323</v>
      </c>
      <c r="H125" s="28">
        <v>918.61</v>
      </c>
      <c r="I125" s="28">
        <v>1819.36</v>
      </c>
      <c r="J125" s="133">
        <v>2187</v>
      </c>
      <c r="K125" s="136">
        <v>2114.11</v>
      </c>
      <c r="L125" s="136">
        <v>2114.11</v>
      </c>
      <c r="M125" s="144"/>
    </row>
    <row r="126" spans="1:13" s="16" customFormat="1" ht="13.8" x14ac:dyDescent="0.25">
      <c r="A126" s="218"/>
      <c r="B126" s="228"/>
      <c r="C126" s="213"/>
      <c r="D126" s="31" t="s">
        <v>57</v>
      </c>
      <c r="E126" s="31" t="s">
        <v>63</v>
      </c>
      <c r="F126" s="31">
        <v>110074690</v>
      </c>
      <c r="G126" s="35">
        <v>612</v>
      </c>
      <c r="H126" s="28">
        <v>959.9</v>
      </c>
      <c r="I126" s="28">
        <v>1269.25</v>
      </c>
      <c r="J126" s="133">
        <v>1278.17</v>
      </c>
      <c r="K126" s="136">
        <v>1476.94</v>
      </c>
      <c r="L126" s="136">
        <f>K126</f>
        <v>1476.94</v>
      </c>
      <c r="M126" s="144"/>
    </row>
    <row r="127" spans="1:13" s="16" customFormat="1" ht="13.8" x14ac:dyDescent="0.25">
      <c r="A127" s="218"/>
      <c r="B127" s="228"/>
      <c r="C127" s="213"/>
      <c r="D127" s="31" t="s">
        <v>57</v>
      </c>
      <c r="E127" s="31" t="s">
        <v>63</v>
      </c>
      <c r="F127" s="31" t="s">
        <v>48</v>
      </c>
      <c r="G127" s="35">
        <v>244</v>
      </c>
      <c r="H127" s="28">
        <v>5.15</v>
      </c>
      <c r="I127" s="37">
        <v>48.03</v>
      </c>
      <c r="J127" s="133">
        <v>69.959999999999994</v>
      </c>
      <c r="K127" s="136"/>
      <c r="L127" s="136"/>
      <c r="M127" s="144"/>
    </row>
    <row r="128" spans="1:13" s="16" customFormat="1" ht="13.8" x14ac:dyDescent="0.25">
      <c r="A128" s="218"/>
      <c r="B128" s="228"/>
      <c r="C128" s="213"/>
      <c r="D128" s="31" t="s">
        <v>57</v>
      </c>
      <c r="E128" s="31" t="s">
        <v>63</v>
      </c>
      <c r="F128" s="31" t="s">
        <v>48</v>
      </c>
      <c r="G128" s="35">
        <v>323</v>
      </c>
      <c r="H128" s="28">
        <v>393.69</v>
      </c>
      <c r="I128" s="37"/>
      <c r="J128" s="133">
        <v>631.66</v>
      </c>
      <c r="K128" s="136"/>
      <c r="L128" s="136"/>
      <c r="M128" s="144"/>
    </row>
    <row r="129" spans="1:18" s="16" customFormat="1" ht="13.8" x14ac:dyDescent="0.25">
      <c r="A129" s="218"/>
      <c r="B129" s="228"/>
      <c r="C129" s="213"/>
      <c r="D129" s="31" t="s">
        <v>57</v>
      </c>
      <c r="E129" s="31" t="s">
        <v>63</v>
      </c>
      <c r="F129" s="31" t="s">
        <v>48</v>
      </c>
      <c r="G129" s="35">
        <v>612</v>
      </c>
      <c r="H129" s="28"/>
      <c r="I129" s="37"/>
      <c r="J129" s="133"/>
      <c r="K129" s="136"/>
      <c r="L129" s="136"/>
      <c r="M129" s="144"/>
    </row>
    <row r="130" spans="1:18" s="16" customFormat="1" ht="52.5" customHeight="1" x14ac:dyDescent="0.25">
      <c r="A130" s="218"/>
      <c r="B130" s="229"/>
      <c r="C130" s="213"/>
      <c r="D130" s="31"/>
      <c r="E130" s="31"/>
      <c r="F130" s="31"/>
      <c r="G130" s="26"/>
      <c r="H130" s="38"/>
      <c r="I130" s="26"/>
      <c r="J130" s="132"/>
      <c r="K130" s="21"/>
      <c r="L130" s="21"/>
      <c r="M130" s="144"/>
    </row>
    <row r="131" spans="1:18" s="16" customFormat="1" ht="120" customHeight="1" x14ac:dyDescent="0.25">
      <c r="A131" s="225" t="s">
        <v>104</v>
      </c>
      <c r="B131" s="219" t="s">
        <v>102</v>
      </c>
      <c r="C131" s="219" t="s">
        <v>13</v>
      </c>
      <c r="D131" s="31" t="s">
        <v>57</v>
      </c>
      <c r="E131" s="31" t="s">
        <v>63</v>
      </c>
      <c r="F131" s="31" t="s">
        <v>105</v>
      </c>
      <c r="G131" s="31" t="s">
        <v>71</v>
      </c>
      <c r="H131" s="39"/>
      <c r="I131" s="31"/>
      <c r="J131" s="138"/>
      <c r="K131" s="40"/>
      <c r="L131" s="40"/>
      <c r="M131" s="39"/>
    </row>
    <row r="132" spans="1:18" s="16" customFormat="1" ht="120" customHeight="1" x14ac:dyDescent="0.25">
      <c r="A132" s="226"/>
      <c r="B132" s="219"/>
      <c r="C132" s="219"/>
      <c r="D132" s="31" t="s">
        <v>57</v>
      </c>
      <c r="E132" s="31" t="s">
        <v>63</v>
      </c>
      <c r="F132" s="31" t="s">
        <v>105</v>
      </c>
      <c r="G132" s="31" t="s">
        <v>86</v>
      </c>
      <c r="H132" s="39"/>
      <c r="I132" s="31"/>
      <c r="J132" s="138"/>
      <c r="K132" s="40"/>
      <c r="L132" s="40"/>
      <c r="M132" s="39"/>
    </row>
    <row r="133" spans="1:18" s="16" customFormat="1" ht="13.8" x14ac:dyDescent="0.25">
      <c r="A133" s="220" t="s">
        <v>49</v>
      </c>
      <c r="B133" s="220"/>
      <c r="C133" s="93" t="s">
        <v>25</v>
      </c>
      <c r="D133" s="41" t="s">
        <v>25</v>
      </c>
      <c r="E133" s="41" t="s">
        <v>25</v>
      </c>
      <c r="F133" s="100" t="s">
        <v>25</v>
      </c>
      <c r="G133" s="41"/>
      <c r="H133" s="42">
        <f>H124+H125+H126+H127+H128</f>
        <v>2466.25</v>
      </c>
      <c r="I133" s="42">
        <f>I127+I125+I126+I124</f>
        <v>3484.0299999999997</v>
      </c>
      <c r="J133" s="29">
        <f>J127+J122+J125+J126+J124+J128</f>
        <v>4763.12</v>
      </c>
      <c r="K133" s="29">
        <f t="shared" ref="K133:L133" si="9">K127+K122+K125+K126+K124+K128</f>
        <v>3988.6000000000004</v>
      </c>
      <c r="L133" s="29">
        <f t="shared" si="9"/>
        <v>3988.6000000000004</v>
      </c>
      <c r="M133" s="93"/>
    </row>
    <row r="134" spans="1:18" s="16" customFormat="1" thickBot="1" x14ac:dyDescent="0.3">
      <c r="A134" s="148" t="s">
        <v>90</v>
      </c>
      <c r="B134" s="149"/>
      <c r="C134" s="149"/>
      <c r="D134" s="149"/>
      <c r="E134" s="149"/>
      <c r="F134" s="149"/>
      <c r="G134" s="150"/>
      <c r="H134" s="149"/>
      <c r="I134" s="149"/>
      <c r="J134" s="149"/>
      <c r="K134" s="149"/>
      <c r="L134" s="149"/>
      <c r="M134" s="151"/>
    </row>
    <row r="135" spans="1:18" s="16" customFormat="1" ht="112.5" customHeight="1" x14ac:dyDescent="0.25">
      <c r="A135" s="192" t="s">
        <v>50</v>
      </c>
      <c r="B135" s="143" t="s">
        <v>67</v>
      </c>
      <c r="C135" s="191" t="s">
        <v>13</v>
      </c>
      <c r="D135" s="215" t="s">
        <v>57</v>
      </c>
      <c r="E135" s="215" t="s">
        <v>59</v>
      </c>
      <c r="F135" s="215" t="s">
        <v>68</v>
      </c>
      <c r="G135" s="216" t="s">
        <v>69</v>
      </c>
      <c r="H135" s="28"/>
      <c r="I135" s="43"/>
      <c r="J135" s="44"/>
      <c r="K135" s="44"/>
      <c r="L135" s="44"/>
      <c r="M135" s="45"/>
    </row>
    <row r="136" spans="1:18" s="16" customFormat="1" ht="13.8" x14ac:dyDescent="0.25">
      <c r="A136" s="192"/>
      <c r="B136" s="143"/>
      <c r="C136" s="191"/>
      <c r="D136" s="215"/>
      <c r="E136" s="215"/>
      <c r="F136" s="215"/>
      <c r="G136" s="217"/>
      <c r="H136" s="28"/>
      <c r="I136" s="43"/>
      <c r="J136" s="44"/>
      <c r="K136" s="44"/>
      <c r="L136" s="44"/>
      <c r="M136" s="46"/>
    </row>
    <row r="137" spans="1:18" s="16" customFormat="1" ht="90" customHeight="1" x14ac:dyDescent="0.25">
      <c r="A137" s="144" t="s">
        <v>51</v>
      </c>
      <c r="B137" s="213" t="s">
        <v>74</v>
      </c>
      <c r="C137" s="214" t="s">
        <v>13</v>
      </c>
      <c r="D137" s="234" t="s">
        <v>57</v>
      </c>
      <c r="E137" s="234" t="s">
        <v>59</v>
      </c>
      <c r="F137" s="234" t="s">
        <v>70</v>
      </c>
      <c r="G137" s="31" t="s">
        <v>69</v>
      </c>
      <c r="H137" s="47">
        <v>795.57</v>
      </c>
      <c r="I137" s="47">
        <v>1485.25</v>
      </c>
      <c r="J137" s="137">
        <v>1006.41</v>
      </c>
      <c r="K137" s="48"/>
      <c r="L137" s="48"/>
      <c r="M137" s="146" t="s">
        <v>124</v>
      </c>
      <c r="P137" s="49"/>
    </row>
    <row r="138" spans="1:18" s="16" customFormat="1" ht="13.8" x14ac:dyDescent="0.25">
      <c r="A138" s="144"/>
      <c r="B138" s="213"/>
      <c r="C138" s="214"/>
      <c r="D138" s="235"/>
      <c r="E138" s="235"/>
      <c r="F138" s="235"/>
      <c r="G138" s="234" t="s">
        <v>71</v>
      </c>
      <c r="H138" s="237">
        <v>364.44</v>
      </c>
      <c r="I138" s="237">
        <v>514.75</v>
      </c>
      <c r="J138" s="240">
        <v>883.59</v>
      </c>
      <c r="K138" s="240">
        <v>1512</v>
      </c>
      <c r="L138" s="240">
        <v>1512</v>
      </c>
      <c r="M138" s="146"/>
      <c r="R138" s="49"/>
    </row>
    <row r="139" spans="1:18" s="16" customFormat="1" ht="14.25" customHeight="1" x14ac:dyDescent="0.25">
      <c r="A139" s="144"/>
      <c r="B139" s="213"/>
      <c r="C139" s="214"/>
      <c r="D139" s="235"/>
      <c r="E139" s="235"/>
      <c r="F139" s="235"/>
      <c r="G139" s="235"/>
      <c r="H139" s="238"/>
      <c r="I139" s="238"/>
      <c r="J139" s="241"/>
      <c r="K139" s="241"/>
      <c r="L139" s="241"/>
      <c r="M139" s="146"/>
    </row>
    <row r="140" spans="1:18" s="16" customFormat="1" ht="15" customHeight="1" x14ac:dyDescent="0.25">
      <c r="A140" s="144"/>
      <c r="B140" s="213"/>
      <c r="C140" s="214"/>
      <c r="D140" s="236"/>
      <c r="E140" s="236"/>
      <c r="F140" s="236"/>
      <c r="G140" s="236"/>
      <c r="H140" s="239"/>
      <c r="I140" s="239"/>
      <c r="J140" s="242"/>
      <c r="K140" s="242"/>
      <c r="L140" s="242"/>
      <c r="M140" s="146"/>
    </row>
    <row r="141" spans="1:18" s="16" customFormat="1" ht="13.8" x14ac:dyDescent="0.25">
      <c r="A141" s="144"/>
      <c r="B141" s="213"/>
      <c r="C141" s="214"/>
      <c r="D141" s="234" t="s">
        <v>57</v>
      </c>
      <c r="E141" s="234" t="s">
        <v>59</v>
      </c>
      <c r="F141" s="234" t="s">
        <v>72</v>
      </c>
      <c r="G141" s="31" t="s">
        <v>71</v>
      </c>
      <c r="H141" s="47"/>
      <c r="I141" s="28"/>
      <c r="J141" s="133"/>
      <c r="K141" s="136"/>
      <c r="L141" s="136"/>
      <c r="M141" s="146"/>
    </row>
    <row r="142" spans="1:18" s="16" customFormat="1" ht="13.8" x14ac:dyDescent="0.25">
      <c r="A142" s="144"/>
      <c r="B142" s="213"/>
      <c r="C142" s="214"/>
      <c r="D142" s="235"/>
      <c r="E142" s="235"/>
      <c r="F142" s="235"/>
      <c r="G142" s="234" t="s">
        <v>69</v>
      </c>
      <c r="H142" s="237">
        <v>11.72</v>
      </c>
      <c r="I142" s="237">
        <v>20.2</v>
      </c>
      <c r="J142" s="240">
        <v>19.09</v>
      </c>
      <c r="K142" s="165"/>
      <c r="L142" s="165"/>
      <c r="M142" s="146"/>
    </row>
    <row r="143" spans="1:18" s="16" customFormat="1" ht="22.5" customHeight="1" x14ac:dyDescent="0.25">
      <c r="A143" s="144"/>
      <c r="B143" s="213"/>
      <c r="C143" s="214"/>
      <c r="D143" s="236"/>
      <c r="E143" s="236"/>
      <c r="F143" s="236"/>
      <c r="G143" s="236"/>
      <c r="H143" s="239"/>
      <c r="I143" s="239"/>
      <c r="J143" s="242"/>
      <c r="K143" s="166"/>
      <c r="L143" s="166"/>
      <c r="M143" s="146"/>
    </row>
    <row r="144" spans="1:18" s="16" customFormat="1" ht="195.75" customHeight="1" x14ac:dyDescent="0.25">
      <c r="A144" s="145" t="s">
        <v>52</v>
      </c>
      <c r="B144" s="193" t="s">
        <v>88</v>
      </c>
      <c r="C144" s="193" t="s">
        <v>13</v>
      </c>
      <c r="D144" s="50" t="s">
        <v>57</v>
      </c>
      <c r="E144" s="50" t="s">
        <v>59</v>
      </c>
      <c r="F144" s="50" t="s">
        <v>129</v>
      </c>
      <c r="G144" s="51" t="s">
        <v>71</v>
      </c>
      <c r="H144" s="52">
        <v>600</v>
      </c>
      <c r="I144" s="53">
        <v>600</v>
      </c>
      <c r="J144" s="52">
        <v>743.6</v>
      </c>
      <c r="K144" s="136"/>
      <c r="L144" s="136"/>
      <c r="M144" s="212"/>
    </row>
    <row r="145" spans="1:14" s="16" customFormat="1" ht="34.5" customHeight="1" x14ac:dyDescent="0.25">
      <c r="A145" s="145"/>
      <c r="B145" s="193"/>
      <c r="C145" s="193"/>
      <c r="D145" s="50" t="s">
        <v>57</v>
      </c>
      <c r="E145" s="50" t="s">
        <v>59</v>
      </c>
      <c r="F145" s="50" t="s">
        <v>85</v>
      </c>
      <c r="G145" s="51" t="s">
        <v>69</v>
      </c>
      <c r="H145" s="52">
        <v>1200</v>
      </c>
      <c r="I145" s="53">
        <v>600</v>
      </c>
      <c r="J145" s="52"/>
      <c r="K145" s="136"/>
      <c r="L145" s="136"/>
      <c r="M145" s="212"/>
    </row>
    <row r="146" spans="1:14" s="16" customFormat="1" ht="34.5" customHeight="1" x14ac:dyDescent="0.25">
      <c r="A146" s="145"/>
      <c r="B146" s="193"/>
      <c r="C146" s="193"/>
      <c r="D146" s="50" t="s">
        <v>57</v>
      </c>
      <c r="E146" s="50" t="s">
        <v>59</v>
      </c>
      <c r="F146" s="50" t="s">
        <v>96</v>
      </c>
      <c r="G146" s="51" t="s">
        <v>71</v>
      </c>
      <c r="H146" s="54">
        <v>18.2</v>
      </c>
      <c r="I146" s="55">
        <v>12.15</v>
      </c>
      <c r="J146" s="54">
        <v>7.51</v>
      </c>
      <c r="K146" s="25"/>
      <c r="L146" s="25"/>
      <c r="M146" s="212"/>
    </row>
    <row r="147" spans="1:14" s="16" customFormat="1" ht="33" customHeight="1" x14ac:dyDescent="0.25">
      <c r="A147" s="189" t="s">
        <v>76</v>
      </c>
      <c r="B147" s="162" t="s">
        <v>77</v>
      </c>
      <c r="C147" s="162" t="s">
        <v>13</v>
      </c>
      <c r="D147" s="56" t="s">
        <v>57</v>
      </c>
      <c r="E147" s="56" t="s">
        <v>59</v>
      </c>
      <c r="F147" s="56" t="s">
        <v>75</v>
      </c>
      <c r="G147" s="56" t="s">
        <v>69</v>
      </c>
      <c r="H147" s="15"/>
      <c r="I147" s="28"/>
      <c r="J147" s="136"/>
      <c r="K147" s="147"/>
      <c r="L147" s="145"/>
      <c r="M147" s="144"/>
    </row>
    <row r="148" spans="1:14" s="16" customFormat="1" ht="31.5" customHeight="1" x14ac:dyDescent="0.25">
      <c r="A148" s="163"/>
      <c r="B148" s="162"/>
      <c r="C148" s="162"/>
      <c r="D148" s="56" t="s">
        <v>57</v>
      </c>
      <c r="E148" s="56" t="s">
        <v>59</v>
      </c>
      <c r="F148" s="56" t="s">
        <v>75</v>
      </c>
      <c r="G148" s="56" t="s">
        <v>69</v>
      </c>
      <c r="H148" s="15"/>
      <c r="I148" s="28"/>
      <c r="J148" s="136"/>
      <c r="K148" s="147"/>
      <c r="L148" s="145"/>
      <c r="M148" s="144"/>
    </row>
    <row r="149" spans="1:14" s="16" customFormat="1" ht="100.5" customHeight="1" x14ac:dyDescent="0.25">
      <c r="A149" s="190"/>
      <c r="B149" s="162"/>
      <c r="C149" s="162"/>
      <c r="D149" s="56" t="s">
        <v>57</v>
      </c>
      <c r="E149" s="56" t="s">
        <v>59</v>
      </c>
      <c r="F149" s="56" t="s">
        <v>75</v>
      </c>
      <c r="G149" s="56" t="s">
        <v>69</v>
      </c>
      <c r="H149" s="15"/>
      <c r="I149" s="28"/>
      <c r="J149" s="136"/>
      <c r="K149" s="147"/>
      <c r="L149" s="145"/>
      <c r="M149" s="144"/>
    </row>
    <row r="150" spans="1:14" s="16" customFormat="1" ht="166.5" customHeight="1" x14ac:dyDescent="0.25">
      <c r="A150" s="163" t="s">
        <v>83</v>
      </c>
      <c r="B150" s="194" t="s">
        <v>89</v>
      </c>
      <c r="C150" s="194" t="s">
        <v>13</v>
      </c>
      <c r="D150" s="101" t="s">
        <v>57</v>
      </c>
      <c r="E150" s="101" t="s">
        <v>59</v>
      </c>
      <c r="F150" s="101" t="s">
        <v>84</v>
      </c>
      <c r="G150" s="101" t="s">
        <v>69</v>
      </c>
      <c r="H150" s="54">
        <v>2998.99</v>
      </c>
      <c r="I150" s="30"/>
      <c r="J150" s="25">
        <v>0</v>
      </c>
      <c r="K150" s="102">
        <v>3026</v>
      </c>
      <c r="L150" s="25">
        <v>0</v>
      </c>
      <c r="M150" s="144" t="s">
        <v>127</v>
      </c>
    </row>
    <row r="151" spans="1:14" s="16" customFormat="1" ht="46.5" customHeight="1" x14ac:dyDescent="0.25">
      <c r="A151" s="190"/>
      <c r="B151" s="195"/>
      <c r="C151" s="195"/>
      <c r="D151" s="57"/>
      <c r="E151" s="57"/>
      <c r="F151" s="57"/>
      <c r="G151" s="57" t="s">
        <v>71</v>
      </c>
      <c r="H151" s="58">
        <v>1110.79</v>
      </c>
      <c r="I151" s="38">
        <v>3061.9</v>
      </c>
      <c r="J151" s="21"/>
      <c r="K151" s="21"/>
      <c r="L151" s="21"/>
      <c r="M151" s="144"/>
    </row>
    <row r="152" spans="1:14" s="16" customFormat="1" ht="46.5" customHeight="1" x14ac:dyDescent="0.25">
      <c r="A152" s="119"/>
      <c r="B152" s="196"/>
      <c r="C152" s="196"/>
      <c r="D152" s="57" t="s">
        <v>57</v>
      </c>
      <c r="E152" s="57" t="s">
        <v>59</v>
      </c>
      <c r="F152" s="57" t="s">
        <v>130</v>
      </c>
      <c r="G152" s="57" t="s">
        <v>71</v>
      </c>
      <c r="H152" s="58"/>
      <c r="I152" s="110"/>
      <c r="J152" s="132">
        <v>2121.3000000000002</v>
      </c>
      <c r="K152" s="21"/>
      <c r="L152" s="21"/>
      <c r="M152" s="115"/>
    </row>
    <row r="153" spans="1:14" s="16" customFormat="1" ht="120" customHeight="1" x14ac:dyDescent="0.25">
      <c r="A153" s="204" t="s">
        <v>91</v>
      </c>
      <c r="B153" s="194" t="s">
        <v>93</v>
      </c>
      <c r="C153" s="194" t="s">
        <v>13</v>
      </c>
      <c r="D153" s="56" t="s">
        <v>57</v>
      </c>
      <c r="E153" s="56" t="s">
        <v>59</v>
      </c>
      <c r="F153" s="56" t="s">
        <v>92</v>
      </c>
      <c r="G153" s="56" t="s">
        <v>71</v>
      </c>
      <c r="H153" s="52"/>
      <c r="I153" s="28">
        <v>7500</v>
      </c>
      <c r="J153" s="133">
        <v>4500</v>
      </c>
      <c r="K153" s="136"/>
      <c r="L153" s="136"/>
      <c r="M153" s="144"/>
    </row>
    <row r="154" spans="1:14" s="16" customFormat="1" ht="21.75" customHeight="1" x14ac:dyDescent="0.25">
      <c r="A154" s="205"/>
      <c r="B154" s="195"/>
      <c r="C154" s="195"/>
      <c r="D154" s="116" t="s">
        <v>57</v>
      </c>
      <c r="E154" s="116" t="s">
        <v>58</v>
      </c>
      <c r="F154" s="116" t="s">
        <v>92</v>
      </c>
      <c r="G154" s="116" t="s">
        <v>71</v>
      </c>
      <c r="H154" s="52"/>
      <c r="I154" s="115"/>
      <c r="J154" s="133">
        <v>900</v>
      </c>
      <c r="K154" s="136"/>
      <c r="L154" s="136"/>
      <c r="M154" s="144"/>
    </row>
    <row r="155" spans="1:14" s="16" customFormat="1" ht="28.5" customHeight="1" x14ac:dyDescent="0.25">
      <c r="A155" s="206"/>
      <c r="B155" s="195"/>
      <c r="C155" s="196"/>
      <c r="D155" s="56" t="s">
        <v>57</v>
      </c>
      <c r="E155" s="56" t="s">
        <v>59</v>
      </c>
      <c r="F155" s="56" t="s">
        <v>97</v>
      </c>
      <c r="G155" s="56" t="s">
        <v>69</v>
      </c>
      <c r="H155" s="52"/>
      <c r="I155" s="28">
        <v>1049.8399999999999</v>
      </c>
      <c r="J155" s="133">
        <v>561.11</v>
      </c>
      <c r="K155" s="136"/>
      <c r="L155" s="136"/>
      <c r="M155" s="144"/>
    </row>
    <row r="156" spans="1:14" s="16" customFormat="1" ht="28.5" customHeight="1" x14ac:dyDescent="0.25">
      <c r="A156" s="125"/>
      <c r="B156" s="196"/>
      <c r="C156" s="126"/>
      <c r="D156" s="116" t="s">
        <v>57</v>
      </c>
      <c r="E156" s="116" t="s">
        <v>58</v>
      </c>
      <c r="F156" s="116" t="s">
        <v>97</v>
      </c>
      <c r="G156" s="116" t="s">
        <v>71</v>
      </c>
      <c r="H156" s="58"/>
      <c r="I156" s="115"/>
      <c r="J156" s="133">
        <v>117.57</v>
      </c>
      <c r="K156" s="136"/>
      <c r="L156" s="136"/>
      <c r="M156" s="115"/>
    </row>
    <row r="157" spans="1:14" s="16" customFormat="1" ht="152.25" customHeight="1" x14ac:dyDescent="0.25">
      <c r="A157" s="59" t="s">
        <v>112</v>
      </c>
      <c r="B157" s="79" t="s">
        <v>142</v>
      </c>
      <c r="C157" s="60" t="s">
        <v>13</v>
      </c>
      <c r="D157" s="57" t="s">
        <v>57</v>
      </c>
      <c r="E157" s="57" t="s">
        <v>59</v>
      </c>
      <c r="F157" s="57" t="s">
        <v>111</v>
      </c>
      <c r="G157" s="57" t="s">
        <v>69</v>
      </c>
      <c r="H157" s="58"/>
      <c r="I157" s="28">
        <v>9734.09</v>
      </c>
      <c r="J157" s="133">
        <v>9929.08</v>
      </c>
      <c r="K157" s="136"/>
      <c r="L157" s="136"/>
      <c r="M157" s="28" t="s">
        <v>126</v>
      </c>
    </row>
    <row r="158" spans="1:14" s="16" customFormat="1" ht="141" customHeight="1" x14ac:dyDescent="0.25">
      <c r="A158" s="68" t="s">
        <v>117</v>
      </c>
      <c r="B158" s="78" t="s">
        <v>118</v>
      </c>
      <c r="C158" s="69" t="s">
        <v>13</v>
      </c>
      <c r="D158" s="70" t="s">
        <v>57</v>
      </c>
      <c r="E158" s="70" t="s">
        <v>59</v>
      </c>
      <c r="F158" s="70" t="s">
        <v>119</v>
      </c>
      <c r="G158" s="70" t="s">
        <v>69</v>
      </c>
      <c r="H158" s="71"/>
      <c r="I158" s="72"/>
      <c r="J158" s="139">
        <v>14205.3</v>
      </c>
      <c r="K158" s="73"/>
      <c r="L158" s="73"/>
      <c r="M158" s="74" t="s">
        <v>125</v>
      </c>
      <c r="N158" s="109"/>
    </row>
    <row r="159" spans="1:14" s="16" customFormat="1" ht="47.25" customHeight="1" x14ac:dyDescent="0.25">
      <c r="A159" s="197" t="s">
        <v>133</v>
      </c>
      <c r="B159" s="199" t="s">
        <v>137</v>
      </c>
      <c r="C159" s="201" t="s">
        <v>13</v>
      </c>
      <c r="D159" s="70" t="s">
        <v>57</v>
      </c>
      <c r="E159" s="70" t="s">
        <v>59</v>
      </c>
      <c r="F159" s="70" t="s">
        <v>131</v>
      </c>
      <c r="G159" s="127" t="s">
        <v>69</v>
      </c>
      <c r="H159" s="128"/>
      <c r="I159" s="129"/>
      <c r="J159" s="140"/>
      <c r="K159" s="130"/>
      <c r="L159" s="130"/>
      <c r="M159" s="141"/>
      <c r="N159" s="109"/>
    </row>
    <row r="160" spans="1:14" s="16" customFormat="1" ht="54" customHeight="1" x14ac:dyDescent="0.25">
      <c r="A160" s="198"/>
      <c r="B160" s="200"/>
      <c r="C160" s="202"/>
      <c r="D160" s="70" t="s">
        <v>57</v>
      </c>
      <c r="E160" s="70" t="s">
        <v>59</v>
      </c>
      <c r="F160" s="70" t="s">
        <v>132</v>
      </c>
      <c r="G160" s="127" t="s">
        <v>69</v>
      </c>
      <c r="H160" s="128"/>
      <c r="I160" s="129"/>
      <c r="J160" s="140"/>
      <c r="K160" s="130"/>
      <c r="L160" s="130"/>
      <c r="M160" s="142"/>
      <c r="N160" s="109"/>
    </row>
    <row r="161" spans="1:15" s="16" customFormat="1" ht="54" customHeight="1" x14ac:dyDescent="0.25">
      <c r="A161" s="197" t="s">
        <v>134</v>
      </c>
      <c r="B161" s="199" t="s">
        <v>138</v>
      </c>
      <c r="C161" s="201" t="s">
        <v>13</v>
      </c>
      <c r="D161" s="70" t="s">
        <v>57</v>
      </c>
      <c r="E161" s="70" t="s">
        <v>59</v>
      </c>
      <c r="F161" s="70" t="s">
        <v>135</v>
      </c>
      <c r="G161" s="127" t="s">
        <v>69</v>
      </c>
      <c r="H161" s="128"/>
      <c r="I161" s="129"/>
      <c r="J161" s="140">
        <v>3499.37</v>
      </c>
      <c r="K161" s="130"/>
      <c r="L161" s="130"/>
      <c r="M161" s="141"/>
      <c r="N161" s="109"/>
    </row>
    <row r="162" spans="1:15" s="16" customFormat="1" ht="54" customHeight="1" x14ac:dyDescent="0.25">
      <c r="A162" s="198"/>
      <c r="B162" s="200"/>
      <c r="C162" s="202"/>
      <c r="D162" s="70" t="s">
        <v>57</v>
      </c>
      <c r="E162" s="70" t="s">
        <v>59</v>
      </c>
      <c r="F162" s="70" t="s">
        <v>136</v>
      </c>
      <c r="G162" s="127" t="s">
        <v>69</v>
      </c>
      <c r="H162" s="128"/>
      <c r="I162" s="129"/>
      <c r="J162" s="140">
        <v>223.36</v>
      </c>
      <c r="K162" s="130"/>
      <c r="L162" s="130"/>
      <c r="M162" s="142"/>
      <c r="N162" s="109"/>
    </row>
    <row r="163" spans="1:15" s="16" customFormat="1" ht="15.75" customHeight="1" x14ac:dyDescent="0.25">
      <c r="A163" s="188" t="s">
        <v>53</v>
      </c>
      <c r="B163" s="188"/>
      <c r="C163" s="75"/>
      <c r="D163" s="65"/>
      <c r="E163" s="65"/>
      <c r="F163" s="76"/>
      <c r="G163" s="62"/>
      <c r="H163" s="63">
        <f>H150+H149+H144+H147+H142+H138+H137+H151+H153+H155+H145+H146</f>
        <v>7099.7099999999991</v>
      </c>
      <c r="I163" s="63">
        <f>SUM(I135:I157)</f>
        <v>24578.18</v>
      </c>
      <c r="J163" s="64">
        <f>J137+J138+J150+J151+J158+J146+J144+J141+J152+J154+J156+J157+J159+J160+J161+J162+J142+J153+J155</f>
        <v>38717.29</v>
      </c>
      <c r="K163" s="64">
        <f t="shared" ref="K163:L163" si="10">K137+K138+K150+K151+K158+K146+K144+K141+K152+K154+K156+K157+K159+K160+K161+K162+K142+K153+K155</f>
        <v>4538</v>
      </c>
      <c r="L163" s="64">
        <f t="shared" si="10"/>
        <v>1512</v>
      </c>
      <c r="M163" s="103"/>
    </row>
    <row r="164" spans="1:15" s="16" customFormat="1" ht="13.8" x14ac:dyDescent="0.25">
      <c r="A164" s="152" t="s">
        <v>54</v>
      </c>
      <c r="B164" s="152"/>
      <c r="C164" s="77"/>
      <c r="D164" s="76"/>
      <c r="E164" s="76"/>
      <c r="F164" s="76"/>
      <c r="G164" s="65"/>
      <c r="H164" s="66">
        <v>347633.78</v>
      </c>
      <c r="I164" s="66">
        <f>I163+I133+I120+I115+I106+I69</f>
        <v>399669.4200000001</v>
      </c>
      <c r="J164" s="67">
        <v>494397.78</v>
      </c>
      <c r="K164" s="67">
        <v>407876.4</v>
      </c>
      <c r="L164" s="67">
        <v>394689.7</v>
      </c>
      <c r="M164" s="103">
        <f>SUM(H164:L164)</f>
        <v>2044267.0800000003</v>
      </c>
      <c r="O164" s="49"/>
    </row>
    <row r="165" spans="1:15" x14ac:dyDescent="0.3">
      <c r="A165" s="1"/>
      <c r="B165" s="1"/>
      <c r="C165" s="1"/>
      <c r="D165" s="1"/>
      <c r="E165" s="1"/>
      <c r="F165" s="1"/>
      <c r="G165" s="1"/>
      <c r="H165" s="4"/>
      <c r="I165" s="4"/>
      <c r="J165" s="12"/>
      <c r="K165" s="12"/>
      <c r="L165" s="12"/>
      <c r="M165" s="6"/>
    </row>
    <row r="166" spans="1:15" ht="18" x14ac:dyDescent="0.3">
      <c r="A166" s="2"/>
      <c r="I166" s="14"/>
      <c r="J166" s="14"/>
      <c r="K166" s="14"/>
      <c r="L166" s="14"/>
    </row>
    <row r="167" spans="1:15" ht="18" x14ac:dyDescent="0.3">
      <c r="A167" s="2" t="s">
        <v>143</v>
      </c>
    </row>
    <row r="168" spans="1:15" ht="18" x14ac:dyDescent="0.35">
      <c r="A168" s="2" t="s">
        <v>55</v>
      </c>
      <c r="M168" s="8" t="s">
        <v>144</v>
      </c>
    </row>
    <row r="169" spans="1:15" ht="18" x14ac:dyDescent="0.35">
      <c r="A169" s="2" t="s">
        <v>56</v>
      </c>
      <c r="M169" s="8"/>
    </row>
    <row r="170" spans="1:15" ht="15.6" x14ac:dyDescent="0.3">
      <c r="A170" s="3"/>
    </row>
  </sheetData>
  <mergeCells count="167">
    <mergeCell ref="D141:D143"/>
    <mergeCell ref="E141:E143"/>
    <mergeCell ref="F141:F143"/>
    <mergeCell ref="G142:G143"/>
    <mergeCell ref="H142:H143"/>
    <mergeCell ref="I142:I143"/>
    <mergeCell ref="J142:J143"/>
    <mergeCell ref="K142:K143"/>
    <mergeCell ref="L142:L143"/>
    <mergeCell ref="D137:D140"/>
    <mergeCell ref="E137:E140"/>
    <mergeCell ref="F137:F140"/>
    <mergeCell ref="G138:G140"/>
    <mergeCell ref="H138:H140"/>
    <mergeCell ref="I138:I140"/>
    <mergeCell ref="J138:J140"/>
    <mergeCell ref="K138:K140"/>
    <mergeCell ref="L138:L140"/>
    <mergeCell ref="B124:B130"/>
    <mergeCell ref="H115:H116"/>
    <mergeCell ref="A118:A119"/>
    <mergeCell ref="B118:B119"/>
    <mergeCell ref="C118:C119"/>
    <mergeCell ref="B122:B123"/>
    <mergeCell ref="G115:G116"/>
    <mergeCell ref="L67:L68"/>
    <mergeCell ref="L115:L116"/>
    <mergeCell ref="B86:B100"/>
    <mergeCell ref="B71:B84"/>
    <mergeCell ref="D122:D123"/>
    <mergeCell ref="F122:F123"/>
    <mergeCell ref="A121:M121"/>
    <mergeCell ref="A5:A8"/>
    <mergeCell ref="H1:M3"/>
    <mergeCell ref="A122:A123"/>
    <mergeCell ref="M144:M146"/>
    <mergeCell ref="M124:M130"/>
    <mergeCell ref="A137:A143"/>
    <mergeCell ref="B137:B143"/>
    <mergeCell ref="C137:C143"/>
    <mergeCell ref="C124:C130"/>
    <mergeCell ref="D135:D136"/>
    <mergeCell ref="E135:E136"/>
    <mergeCell ref="F135:F136"/>
    <mergeCell ref="G135:G136"/>
    <mergeCell ref="A124:A130"/>
    <mergeCell ref="B131:B132"/>
    <mergeCell ref="C131:C132"/>
    <mergeCell ref="A133:B133"/>
    <mergeCell ref="C122:C123"/>
    <mergeCell ref="F115:F116"/>
    <mergeCell ref="A117:M117"/>
    <mergeCell ref="A115:B116"/>
    <mergeCell ref="I115:I116"/>
    <mergeCell ref="M118:M119"/>
    <mergeCell ref="A131:A132"/>
    <mergeCell ref="A4:M4"/>
    <mergeCell ref="A107:M108"/>
    <mergeCell ref="M153:M155"/>
    <mergeCell ref="A153:A155"/>
    <mergeCell ref="C153:C155"/>
    <mergeCell ref="K5:K6"/>
    <mergeCell ref="M5:M6"/>
    <mergeCell ref="K7:K8"/>
    <mergeCell ref="J115:J116"/>
    <mergeCell ref="H5:J5"/>
    <mergeCell ref="H6:J6"/>
    <mergeCell ref="H7:H8"/>
    <mergeCell ref="M71:M84"/>
    <mergeCell ref="A70:M70"/>
    <mergeCell ref="A71:A84"/>
    <mergeCell ref="A102:A104"/>
    <mergeCell ref="B102:B104"/>
    <mergeCell ref="B24:B55"/>
    <mergeCell ref="L7:L8"/>
    <mergeCell ref="G7:G8"/>
    <mergeCell ref="F56:F60"/>
    <mergeCell ref="J67:J68"/>
    <mergeCell ref="I67:I68"/>
    <mergeCell ref="H67:H68"/>
    <mergeCell ref="A164:B164"/>
    <mergeCell ref="A163:B163"/>
    <mergeCell ref="A147:A149"/>
    <mergeCell ref="B147:B149"/>
    <mergeCell ref="C147:C149"/>
    <mergeCell ref="A150:A151"/>
    <mergeCell ref="B135:B136"/>
    <mergeCell ref="C135:C136"/>
    <mergeCell ref="A135:A136"/>
    <mergeCell ref="A144:A146"/>
    <mergeCell ref="B144:B146"/>
    <mergeCell ref="C144:C146"/>
    <mergeCell ref="B153:B156"/>
    <mergeCell ref="B150:B152"/>
    <mergeCell ref="C150:C152"/>
    <mergeCell ref="A159:A160"/>
    <mergeCell ref="B159:B160"/>
    <mergeCell ref="C159:C160"/>
    <mergeCell ref="A161:A162"/>
    <mergeCell ref="B161:B162"/>
    <mergeCell ref="C161:C162"/>
    <mergeCell ref="M115:M116"/>
    <mergeCell ref="C24:C55"/>
    <mergeCell ref="E56:E60"/>
    <mergeCell ref="K115:K116"/>
    <mergeCell ref="I85:J85"/>
    <mergeCell ref="M56:M60"/>
    <mergeCell ref="B56:B60"/>
    <mergeCell ref="C61:C66"/>
    <mergeCell ref="A69:B69"/>
    <mergeCell ref="B61:B66"/>
    <mergeCell ref="C102:C104"/>
    <mergeCell ref="C71:C84"/>
    <mergeCell ref="C115:C116"/>
    <mergeCell ref="D115:D116"/>
    <mergeCell ref="E115:E116"/>
    <mergeCell ref="M11:M55"/>
    <mergeCell ref="A56:A60"/>
    <mergeCell ref="C67:C68"/>
    <mergeCell ref="B9:M9"/>
    <mergeCell ref="B10:M10"/>
    <mergeCell ref="A120:B120"/>
    <mergeCell ref="M102:M104"/>
    <mergeCell ref="A24:A55"/>
    <mergeCell ref="B67:B68"/>
    <mergeCell ref="A11:A23"/>
    <mergeCell ref="B11:B23"/>
    <mergeCell ref="C11:C23"/>
    <mergeCell ref="B110:B114"/>
    <mergeCell ref="A110:A114"/>
    <mergeCell ref="M110:M113"/>
    <mergeCell ref="M67:M68"/>
    <mergeCell ref="A86:A100"/>
    <mergeCell ref="C86:C100"/>
    <mergeCell ref="C110:C114"/>
    <mergeCell ref="D110:D114"/>
    <mergeCell ref="E110:E114"/>
    <mergeCell ref="F110:F114"/>
    <mergeCell ref="D56:D60"/>
    <mergeCell ref="A61:A66"/>
    <mergeCell ref="G67:G68"/>
    <mergeCell ref="K67:K68"/>
    <mergeCell ref="C56:C60"/>
    <mergeCell ref="M159:M160"/>
    <mergeCell ref="M161:M162"/>
    <mergeCell ref="B5:B8"/>
    <mergeCell ref="C5:C8"/>
    <mergeCell ref="D5:G6"/>
    <mergeCell ref="I7:I8"/>
    <mergeCell ref="L147:L149"/>
    <mergeCell ref="L5:L6"/>
    <mergeCell ref="M150:M151"/>
    <mergeCell ref="M7:M8"/>
    <mergeCell ref="M137:M143"/>
    <mergeCell ref="M147:M149"/>
    <mergeCell ref="K147:K149"/>
    <mergeCell ref="A134:M134"/>
    <mergeCell ref="D7:D8"/>
    <mergeCell ref="F7:F8"/>
    <mergeCell ref="J7:J8"/>
    <mergeCell ref="M86:M99"/>
    <mergeCell ref="A106:B106"/>
    <mergeCell ref="E122:E123"/>
    <mergeCell ref="D67:D68"/>
    <mergeCell ref="E67:E68"/>
    <mergeCell ref="F67:F68"/>
    <mergeCell ref="A67:A68"/>
  </mergeCells>
  <pageMargins left="0.25" right="0.25" top="0.75" bottom="0.75" header="0.3" footer="0.3"/>
  <pageSetup paperSize="9" scale="38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2023-08-17T02:32:14Z</dcterms:modified>
</cp:coreProperties>
</file>