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ож 7" sheetId="1" r:id="rId1"/>
    <sheet name="Прил 9" sheetId="2" r:id="rId2"/>
  </sheets>
  <externalReferences>
    <externalReference r:id="rId5"/>
  </externalReferences>
  <definedNames>
    <definedName name="_xlnm.Print_Area" localSheetId="0">'Прилож 7'!$A$1:$U$137</definedName>
  </definedNames>
  <calcPr fullCalcOnLoad="1"/>
</workbook>
</file>

<file path=xl/sharedStrings.xml><?xml version="1.0" encoding="utf-8"?>
<sst xmlns="http://schemas.openxmlformats.org/spreadsheetml/2006/main" count="620" uniqueCount="202">
  <si>
    <t>Статус (муниципальная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</si>
  <si>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</si>
  <si>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</si>
  <si>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</si>
  <si>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Расходы</t>
  </si>
  <si>
    <t>(тыс. руб.), годы</t>
  </si>
  <si>
    <t>ГРБС</t>
  </si>
  <si>
    <t>РзПр</t>
  </si>
  <si>
    <t>ЦСР</t>
  </si>
  <si>
    <t>ВР</t>
  </si>
  <si>
    <t>2014 год</t>
  </si>
  <si>
    <t>2015 год</t>
  </si>
  <si>
    <t>2016 год</t>
  </si>
  <si>
    <t>2017 год</t>
  </si>
  <si>
    <t>2018 год</t>
  </si>
  <si>
    <t>2019 год</t>
  </si>
  <si>
    <t>Итого на период</t>
  </si>
  <si>
    <t>Муниципальная программа</t>
  </si>
  <si>
    <t xml:space="preserve">Развитие культуры 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</si>
  <si>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</si>
  <si>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</si>
  <si>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</si>
  <si>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</si>
  <si>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</si>
  <si>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Подпрограмма 2</t>
  </si>
  <si>
    <t>Обеспечение условий реализации муниципальной программы и прочие мероприятия</t>
  </si>
  <si>
    <t>Подпрограмма 3</t>
  </si>
  <si>
    <t>Поддержка искусства и народного творчества</t>
  </si>
  <si>
    <t>Подпрограмма 4</t>
  </si>
  <si>
    <t>Развитие архивного дела  в Козульском районе</t>
  </si>
  <si>
    <t>Мероприятия подпрограммы 1</t>
  </si>
  <si>
    <t>Мероприятия подпрограммы 2</t>
  </si>
  <si>
    <t>Премия главы района одаренным детям</t>
  </si>
  <si>
    <t>Обеспечение деятельности (оказание услуг, работ) подведомственных учреждений в рамках подпрограммы "Обеспечение условий реализации муниципальной программы и прочие мероприятия муниципальной программы Козульского района Развитие культуры"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</si>
  <si>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</si>
  <si>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«Обеспечение условий реализации муниципальной программы и прочие мероприятия» </t>
  </si>
  <si>
    <t>Софинансирование субсидии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 государственной программы Красноярского края Развитие культуры"</t>
  </si>
  <si>
    <t>Субсидии бюджетам муниципальных образований Красноярского края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 государственной программы Красноярского края Развитие культуры"</t>
  </si>
  <si>
    <t>Софинансирование субсидии  бюджетам муниципальных образований Красноярского края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 государственной программы Красноярского края Развитие культуры"</t>
  </si>
  <si>
    <t>Софинансирование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</si>
  <si>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Субсидия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 (за счет средств краевого бюджета)</t>
  </si>
  <si>
    <t>08500R5190</t>
  </si>
  <si>
    <t>Субсидия бюджетам муниципальных образований на комплектование книжных фондов библиотек муниципальных образований Красноярского края  в рамках подпрограммы «Обеспечение реализации государственной программы  и прочие мероприятия» государственной программы Красноярского края «Развитие культуры и туризма» (за счет средств краевого бюджета для обеспечения софинансирования)</t>
  </si>
  <si>
    <t>Субсидия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 (за счет средств краевого бюджета, поступивших из федерального бюджета)</t>
  </si>
  <si>
    <t>Софинансирование 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муниципальной программы и прочие мероприятия» в рамках муниципальной программы Козульского района «Развитие культуры» (за счет средств краевого бюджета, поступивших из федерального бюджета)</t>
  </si>
  <si>
    <t>Софинансирование 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муниципальной программы и прочие мероприятия» в рамках муниципальной программы Козульского района «Развитие культуры» (за счет средств краевого бюджета)</t>
  </si>
  <si>
    <t>Субсидии на укрепление материально-технической базы и оснащение оборудованием детских школ искусств</t>
  </si>
  <si>
    <t>05200R5190</t>
  </si>
  <si>
    <t>Софинансирование субсидии на укрепление материально-технической базы и оснащение оборудованием детских школ искусств</t>
  </si>
  <si>
    <t>05200R8190</t>
  </si>
  <si>
    <t>Отдел культуры и кино</t>
  </si>
  <si>
    <t>Мероприятия подпрограммы 3</t>
  </si>
  <si>
    <t>Обеспечение деятельности (оказание услуг, работ) подведомственных учреждений в рамках подпрограммы "Поддержка искусства и народного творчества муниципальной программы и прочие мероприятия муниципальной программы Козульского района Развитие культуры"</t>
  </si>
  <si>
    <t xml:space="preserve">Субсидия на реализацию социокультурных проектов муниципальными учреждениями культуры и образовательными организациями в области культуры </t>
  </si>
  <si>
    <t>240, 00</t>
  </si>
  <si>
    <t xml:space="preserve">Софинансирование  субсидии на реализацию социокультурных проектов муниципальными учреждениями культуры и образовательными организациями в области культуры </t>
  </si>
  <si>
    <t>Мероприятия подпрограммы 4</t>
  </si>
  <si>
    <t>Субсидии бюджетам муниципальных образований на капитальный ремонт, реконструкцию зданий, помещений, проведение противопожарных мероприятий в муниципальных архивах края в рамках подпрограммы, Развитие архивного дела</t>
  </si>
  <si>
    <t>краевой бюджет</t>
  </si>
  <si>
    <t>Аппарат управления местного самоуправления (архив)</t>
  </si>
  <si>
    <t>местный бюджет</t>
  </si>
  <si>
    <t>Субсидии бюджетам муниципальных образований на оцифровку перевод в электронный формат ПК Архивный фонд описей дел муниципальных архивов края в рамках подпрограммы «Развитие архивного дела в Козульском районе»</t>
  </si>
  <si>
    <t>-</t>
  </si>
  <si>
    <t>Софинансирование субсидии бюджетам муниципальных образований на оцифровку перевод в электронный формат ПК Архивный фонд описей дел муниципальных архивов края в рамках подпрограммы «Развитие архивного дела в Козульском районе»</t>
  </si>
  <si>
    <t>Субвенция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Красноярском крае                                                                                                                                                          государственной программы Красноярского края Развитие культуры»</t>
  </si>
  <si>
    <t xml:space="preserve">Информация о распределении планируемых расходов  </t>
  </si>
  <si>
    <t>по отдельным мероприятиям программы, подпрограммам муниципальной  программы</t>
  </si>
  <si>
    <t xml:space="preserve"> “Развитие культуры Козульского района”</t>
  </si>
  <si>
    <t xml:space="preserve">Переданные полномочия </t>
  </si>
  <si>
    <t>Субсидии бюджетам муниципальных образований на реализацию социокультурных проектов муниципльными учреждениями культуры и образовательными организациями в области культуры в рамках подпрограммы Поддержка искусства и народного творчества</t>
  </si>
  <si>
    <t>2020 год</t>
  </si>
  <si>
    <t>Софинансирование на поддержку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</t>
  </si>
  <si>
    <t>Ведущий экономист</t>
  </si>
  <si>
    <t>015</t>
  </si>
  <si>
    <t>0104</t>
  </si>
  <si>
    <t>0540074780</t>
  </si>
  <si>
    <t>0540084780</t>
  </si>
  <si>
    <t>0540074750</t>
  </si>
  <si>
    <t>0540075190</t>
  </si>
  <si>
    <t>0540095000</t>
  </si>
  <si>
    <t>0801</t>
  </si>
  <si>
    <t>0702</t>
  </si>
  <si>
    <t>0703</t>
  </si>
  <si>
    <t>0804</t>
  </si>
  <si>
    <t>0113</t>
  </si>
  <si>
    <t>0510090600</t>
  </si>
  <si>
    <t>0520090620</t>
  </si>
  <si>
    <t>0520090640</t>
  </si>
  <si>
    <t>0520090710</t>
  </si>
  <si>
    <t>0520051440</t>
  </si>
  <si>
    <t>0520051460</t>
  </si>
  <si>
    <t>0520074880</t>
  </si>
  <si>
    <t>0520084880</t>
  </si>
  <si>
    <t>0520081440</t>
  </si>
  <si>
    <t>0850085190</t>
  </si>
  <si>
    <t>0520090600</t>
  </si>
  <si>
    <t>0520085190</t>
  </si>
  <si>
    <t>05200R4670</t>
  </si>
  <si>
    <t>0530090700</t>
  </si>
  <si>
    <t>0530074810</t>
  </si>
  <si>
    <t>0530084810</t>
  </si>
  <si>
    <t>05200S5190</t>
  </si>
  <si>
    <t>05200L4670</t>
  </si>
  <si>
    <t>05200L5190</t>
  </si>
  <si>
    <t>05300S4810</t>
  </si>
  <si>
    <t>Субсидии бюджетам муниципальных образований на поддержку  отрасли культуры (комплектование книжных фондов муниципальных общедоступных библиотек и государственных центров библиотек субъектов РФ)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</si>
  <si>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2021 год</t>
  </si>
  <si>
    <t>830</t>
  </si>
  <si>
    <t>612</t>
  </si>
  <si>
    <t>Субсидия на поддержку художественных народных ремесел и декоративно-прикладного искусства на территории Красноярского края в рамках подпрограммы "Поддержка искусстваи народного творчества Красноярского края" государственной программы Красноярскогокрая "Развитие культуры и туризма"</t>
  </si>
  <si>
    <t>Софинансирование субсидии на поддержку художественных народных ремесел и декоративно-прикладного искусства на территории Красноярского края в рамках подпрограммы "Поддержка искусстваи народного творчества Красноярского края" государственной программы Красноярскогокрая "Развитие культуры и туризма"</t>
  </si>
  <si>
    <t>611</t>
  </si>
  <si>
    <t>Обеспечение участия организаций народных художественных промыслов в федеральных и региональных выставках и ярмарках,тыс.руб.</t>
  </si>
  <si>
    <t>Обеспечение развития и укрепления материально-технической базы муниципальных домов культуры в населенных пунктах с числом жителей до 50 тысяч человек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</t>
  </si>
  <si>
    <t>05200S4880</t>
  </si>
  <si>
    <t>Субсидия бюджетам муниципальных образований Красноярского края на комплектование книжных фондов библиотек муниципальных образований Красноярского края  в рамках подпограммы "Обеспечение реализации государственной программы и прочие мероприятия"государственной программы Красноярского края "Развитие культуры и туризма (за счет средств краевого бюджета)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</si>
  <si>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Обеспечение условий реализации муниципальной программы и прочие мероприятия</t>
  </si>
  <si>
    <t>0520088400</t>
  </si>
  <si>
    <t>0520078400</t>
  </si>
  <si>
    <t>Софинансирование субсидии бюджетам муниципальных образований на поддержку отрасли культуры (комплектование книжных фондов библиотек муниципальных образований Красноярского края) в рамках подпограммы "Обеспечение условий реализации муниципальной программы и прочие мероприятия"в рамках муниципальной программы Козульского района "Развитие культуры»</t>
  </si>
  <si>
    <t>Субсидия бюджетам муниципальных образований на поддержку отрасли культуры (комплектование книжных фондов библиотек муниципальных образований Красноярского края) в рамках подпограммы "Обеспечение реализации государственной программы и прочие мероприятия"государственной программы Красноярского края "Развитие культуры и туризма (за счет средств краевого бюджета)</t>
  </si>
  <si>
    <t>2022год</t>
  </si>
  <si>
    <t>Н.И.Черепова</t>
  </si>
  <si>
    <t>Субсидия бюджетным,автономным учреждениям и иным некомерческим организациям</t>
  </si>
  <si>
    <t>Обеспечение деятельности (оказание услуг, работ) подведомственных учреждений в рамках подпрограммы "Сохранение популяризации и использование исторического и культурного наследия муниципальной программы Козульского района Развитие культуры"</t>
  </si>
  <si>
    <t>Сохранение культурного и исторического наследия</t>
  </si>
  <si>
    <t>0503</t>
  </si>
  <si>
    <t>05100L2990</t>
  </si>
  <si>
    <t>Организация тематических выставок-ярморок народных художественных промыслов на территории субъекта Российской Федерации, тыс.руб.</t>
  </si>
  <si>
    <t>Информация о ресурсном обеспечении и прогнозной оценке расходов на реализацию целей</t>
  </si>
  <si>
    <t>муниципальной программы “Развитие культуры Козульского района”</t>
  </si>
  <si>
    <t>с учетом источников финансирования</t>
  </si>
  <si>
    <t xml:space="preserve">Статус </t>
  </si>
  <si>
    <t>Наименование  муниципальной программы, муниципальный подпрограммы</t>
  </si>
  <si>
    <t>Источники финансирования</t>
  </si>
  <si>
    <t>Оценка расходов (тыс. руб.), годы</t>
  </si>
  <si>
    <t>2022 год</t>
  </si>
  <si>
    <t xml:space="preserve">Итого  </t>
  </si>
  <si>
    <t>Развитие культуры Козульского  района</t>
  </si>
  <si>
    <t xml:space="preserve"> Всего  </t>
  </si>
  <si>
    <t xml:space="preserve"> в том числе: </t>
  </si>
  <si>
    <t xml:space="preserve"> федеральный бюджет </t>
  </si>
  <si>
    <t xml:space="preserve"> краевой бюджет </t>
  </si>
  <si>
    <t xml:space="preserve"> внебюджетные источники </t>
  </si>
  <si>
    <t xml:space="preserve"> бюджет муниципального образования </t>
  </si>
  <si>
    <t xml:space="preserve"> юридические лица </t>
  </si>
  <si>
    <t>Сохранение культурного наследия</t>
  </si>
  <si>
    <t xml:space="preserve">Всего </t>
  </si>
  <si>
    <t>в том числе:</t>
  </si>
  <si>
    <t>федеральный бюджет</t>
  </si>
  <si>
    <t>внебюджетные источники</t>
  </si>
  <si>
    <t>бюджеты муниципального образования</t>
  </si>
  <si>
    <t>юридические лица</t>
  </si>
  <si>
    <t>Обеспечение условий реализации государственной программы и прочие мероприятия</t>
  </si>
  <si>
    <t>бюджет муниципального образования</t>
  </si>
  <si>
    <t>Поддержка искусства                         и народного творчества</t>
  </si>
  <si>
    <t>Развитие архивного дела в Козульском  районе</t>
  </si>
  <si>
    <t>Субсидия бюджетам муниципальных образований на создание (реконструкцию) и капитальный ремонт культурно-досуговых  учреждений в сельской местности в рамках подпрограммы "Обеспечение условий реализации муниципальной программы и прочие мероприятия"</t>
  </si>
  <si>
    <t>052А174840</t>
  </si>
  <si>
    <t>Софинансирование на создание (реконструкцию) и капитальный ремонт культурно-досуговых  учреждений в сельской местности в рамках подпрограммы "Обеспечение условий реализации муниципальной программы и прочие мероприятия"</t>
  </si>
  <si>
    <t>Софинансирование 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Обеспечение условий реализации муниципальной программы и прочие мероприятия</t>
  </si>
  <si>
    <t>Субсидии бюджетам муниципальных образований на обустройство и восстановление воинских захоронений в рамках подпрограммы "Поддержка муниципальных проектов по благоустройству территорий иповышению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</si>
  <si>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Софинансирование субсидии бюджетам муниципальных образований на обустройство и восстановление воинских захоронений в рамках подпрограммы "Поддержка муниципальных проектов по благоустройтсву территорий иповышению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</si>
  <si>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Субсидия на обеспечения и развития и укрепления материально-технической базы муниципальных домов культуры в населенных пунктах с числом жителей до 50 тысяч человек в рамках подпрограммы Обеспечение реализации государственной программы и прочие мероприятия государственной программы Красноярского края "Развитие культуры и туризма"</t>
  </si>
  <si>
    <t xml:space="preserve"> 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туризма"</t>
  </si>
  <si>
    <t>Софинансирование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туризма"</t>
  </si>
  <si>
    <t>05200S8400</t>
  </si>
  <si>
    <t>2023год</t>
  </si>
  <si>
    <t>Организация и проведение добровольческих (волонтерских) акций</t>
  </si>
  <si>
    <t>8110085000</t>
  </si>
  <si>
    <t>0530021380</t>
  </si>
  <si>
    <t>Предоставление субсидии некоммерческим организациям</t>
  </si>
  <si>
    <t>05300S1380</t>
  </si>
  <si>
    <t>2024 год</t>
  </si>
  <si>
    <t>Софинансирование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 в рамках подпрограммы Обеспечение реализации государственной программы и прочие мероприятия государственной программы Красноярского края "Развитие культуры и туризма</t>
  </si>
  <si>
    <t xml:space="preserve"> Обеспечение  развития и укрепления материально-технической базы муниципальных домов культуры в населенных пунктах с числом жителей до 50 тысяч человек в рамках подпрограммы Обеспечение реализации государственной программы и прочие мероприятия государственной программы Красноярского края "Развитие культуры и туризма"</t>
  </si>
  <si>
    <t>Субсидия по государственной поддержки отрасли культуры (модернизация библиотек в части комплектования книжных фондов) в  рамках подпрограммы "Обеспечение реализации государственной программы и прочие мероприятия"</t>
  </si>
  <si>
    <t>05200L519F</t>
  </si>
  <si>
    <t>Софинансирование  по государственной поддержки отрасли культуры (модернизация библиотек в части комплектования книжных фондов) в  рамках подпрограммы "Обеспечение реализации государственной программы и прочие мероприятия"</t>
  </si>
  <si>
    <t>Субсидии бюджетам муниципальных образований на государственную поддержку  отрасли культуры (модернизация библиотек в части комплектования книжных фондов)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</si>
  <si>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05200R5191</t>
  </si>
  <si>
    <t>Софинансирование субсидии бюджетам муниципальных образований на государственную поддержку  отрасли культуры (модернизация библиотек в части комплектования книжных фондов)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</si>
  <si>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05200L5191</t>
  </si>
  <si>
    <t xml:space="preserve">Целевое обучение по образовательной программе высшего образования </t>
  </si>
  <si>
    <t>Субсидия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фестивалях, выставках, ярморках, смотрах, конкурсах по художественным народным ремеслами, в рамках подпрограммы "Поддержка искусства и народного творчества муниципальной программы и прочие мероприятия муниципальной программы Козульского района Развитие культуры"</t>
  </si>
  <si>
    <t>0530074760</t>
  </si>
  <si>
    <t>Софинансирование субсидии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фестивалях, выставках, ярморках, смотрах, конкурсах по художественным народным ремеслами, в рамках подпрограммы "Поддержка искусства и народного творчества муниципальной программы и прочие мероприятия муниципальной программы Козульского района Развитие культуры"</t>
  </si>
  <si>
    <t>2025 год</t>
  </si>
  <si>
    <t>Субсидия бюджетам муниципальных образований на поддержку отрасли культуры (модернизация библиотек в части комплектования книжных фондов) в рамках подпограммы "Обеспечение реализации государственной программы и прочие мероприятия"государственной программы Красноярского края "Развитие культуры и туризма (за счет средств краевого бюджета)</t>
  </si>
  <si>
    <t>0510074880</t>
  </si>
  <si>
    <t>Региональные выплаты и выплаты, обеспечивающие уровень заработной платы работников бюджетныой сферы не ниже размера минимальной заработной платы</t>
  </si>
  <si>
    <t>0520010210</t>
  </si>
  <si>
    <t>Предоставление субсидии бюджетным, автономным учреждениям и иным некомнрческим организациям</t>
  </si>
  <si>
    <t>05100L5190</t>
  </si>
  <si>
    <t>0510074490</t>
  </si>
  <si>
    <t>05100S4490</t>
  </si>
  <si>
    <t>Субсидия на организационную и материально-техническую модернизацию муниципальных библиотек Красноярского края, в рамках подпрограммы "Обеспечение реализации государственной прорграммы и прочие мероприятия"</t>
  </si>
  <si>
    <t>Софинансирование субсидия бюджетам муниципальных образований Красноярского края на комплектование книжных фондов библиотек муниципальных образований Красноярского края  в рамках подпограммы "Обеспечение реализации государственной программы и прочие мероприятия"государственной программы Красноярского края "Развитие культуры и туризма (за счет средств краевого бюджета)</t>
  </si>
  <si>
    <t>Софинансирование субсидии на организационную и материально-техническую модернизацию муниципальных библиотек Красноярского края, в рамках подпрограммы "Обеспечение реализации государственной прорграммы и прочие мероприятия"</t>
  </si>
  <si>
    <t>Приложение № 3</t>
  </si>
  <si>
    <t>Приложение № 4</t>
  </si>
  <si>
    <t>к постановлению администрации района от 13.06.2023 № 205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</si>
</sst>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"/>
    <numFmt numFmtId="179" formatCode="0.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rgb="FF632423"/>
      <name val="Times New Roman"/>
      <family val="1"/>
    </font>
    <font>
      <b/>
      <sz val="8.5"/>
      <color theme="1"/>
      <name val="Times New Roman"/>
      <family val="1"/>
    </font>
    <font>
      <sz val="8.5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632423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8.5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54" fillId="33" borderId="10" xfId="0" applyNumberFormat="1" applyFont="1" applyFill="1" applyBorder="1" applyAlignment="1">
      <alignment horizontal="center" wrapText="1"/>
    </xf>
    <xf numFmtId="2" fontId="53" fillId="33" borderId="10" xfId="0" applyNumberFormat="1" applyFont="1" applyFill="1" applyBorder="1" applyAlignment="1">
      <alignment horizontal="center" wrapText="1"/>
    </xf>
    <xf numFmtId="2" fontId="55" fillId="33" borderId="10" xfId="0" applyNumberFormat="1" applyFont="1" applyFill="1" applyBorder="1" applyAlignment="1">
      <alignment horizontal="center"/>
    </xf>
    <xf numFmtId="2" fontId="55" fillId="33" borderId="10" xfId="0" applyNumberFormat="1" applyFont="1" applyFill="1" applyBorder="1" applyAlignment="1">
      <alignment horizontal="center" wrapText="1"/>
    </xf>
    <xf numFmtId="2" fontId="53" fillId="33" borderId="10" xfId="0" applyNumberFormat="1" applyFont="1" applyFill="1" applyBorder="1" applyAlignment="1">
      <alignment horizontal="center"/>
    </xf>
    <xf numFmtId="2" fontId="54" fillId="33" borderId="10" xfId="0" applyNumberFormat="1" applyFont="1" applyFill="1" applyBorder="1" applyAlignment="1">
      <alignment horizontal="center"/>
    </xf>
    <xf numFmtId="2" fontId="56" fillId="33" borderId="10" xfId="0" applyNumberFormat="1" applyFont="1" applyFill="1" applyBorder="1" applyAlignment="1">
      <alignment horizontal="center"/>
    </xf>
    <xf numFmtId="2" fontId="56" fillId="33" borderId="10" xfId="0" applyNumberFormat="1" applyFont="1" applyFill="1" applyBorder="1" applyAlignment="1">
      <alignment horizontal="center" wrapText="1"/>
    </xf>
    <xf numFmtId="2" fontId="57" fillId="33" borderId="10" xfId="0" applyNumberFormat="1" applyFont="1" applyFill="1" applyBorder="1" applyAlignment="1">
      <alignment horizontal="center" wrapText="1"/>
    </xf>
    <xf numFmtId="49" fontId="58" fillId="33" borderId="10" xfId="0" applyNumberFormat="1" applyFont="1" applyFill="1" applyBorder="1" applyAlignment="1">
      <alignment horizontal="center"/>
    </xf>
    <xf numFmtId="49" fontId="59" fillId="33" borderId="10" xfId="0" applyNumberFormat="1" applyFont="1" applyFill="1" applyBorder="1" applyAlignment="1">
      <alignment horizontal="center"/>
    </xf>
    <xf numFmtId="2" fontId="60" fillId="33" borderId="10" xfId="0" applyNumberFormat="1" applyFont="1" applyFill="1" applyBorder="1" applyAlignment="1">
      <alignment horizontal="center" wrapText="1"/>
    </xf>
    <xf numFmtId="2" fontId="61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49" fontId="62" fillId="0" borderId="0" xfId="0" applyNumberFormat="1" applyFont="1" applyAlignment="1">
      <alignment/>
    </xf>
    <xf numFmtId="0" fontId="54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wrapText="1"/>
    </xf>
    <xf numFmtId="2" fontId="55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horizontal="center" wrapText="1"/>
    </xf>
    <xf numFmtId="2" fontId="53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2" fontId="54" fillId="34" borderId="10" xfId="0" applyNumberFormat="1" applyFont="1" applyFill="1" applyBorder="1" applyAlignment="1">
      <alignment horizontal="center" wrapText="1"/>
    </xf>
    <xf numFmtId="2" fontId="56" fillId="34" borderId="10" xfId="0" applyNumberFormat="1" applyFont="1" applyFill="1" applyBorder="1" applyAlignment="1">
      <alignment horizontal="center" wrapText="1"/>
    </xf>
    <xf numFmtId="2" fontId="57" fillId="34" borderId="10" xfId="0" applyNumberFormat="1" applyFont="1" applyFill="1" applyBorder="1" applyAlignment="1">
      <alignment horizontal="center" wrapText="1"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65" fillId="34" borderId="11" xfId="0" applyFont="1" applyFill="1" applyBorder="1" applyAlignment="1">
      <alignment horizontal="center" vertical="top" wrapText="1"/>
    </xf>
    <xf numFmtId="0" fontId="66" fillId="33" borderId="10" xfId="0" applyFont="1" applyFill="1" applyBorder="1" applyAlignment="1">
      <alignment vertical="top" wrapText="1"/>
    </xf>
    <xf numFmtId="2" fontId="66" fillId="34" borderId="10" xfId="0" applyNumberFormat="1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/>
    </xf>
    <xf numFmtId="0" fontId="65" fillId="33" borderId="10" xfId="0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wrapText="1"/>
    </xf>
    <xf numFmtId="2" fontId="65" fillId="33" borderId="10" xfId="0" applyNumberFormat="1" applyFont="1" applyFill="1" applyBorder="1" applyAlignment="1">
      <alignment horizontal="center" wrapText="1"/>
    </xf>
    <xf numFmtId="2" fontId="65" fillId="34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 horizontal="center" wrapText="1"/>
    </xf>
    <xf numFmtId="2" fontId="52" fillId="34" borderId="10" xfId="0" applyNumberFormat="1" applyFont="1" applyFill="1" applyBorder="1" applyAlignment="1">
      <alignment horizontal="center" wrapText="1"/>
    </xf>
    <xf numFmtId="2" fontId="67" fillId="34" borderId="10" xfId="0" applyNumberFormat="1" applyFont="1" applyFill="1" applyBorder="1" applyAlignment="1">
      <alignment horizontal="center" wrapText="1"/>
    </xf>
    <xf numFmtId="2" fontId="68" fillId="34" borderId="10" xfId="0" applyNumberFormat="1" applyFont="1" applyFill="1" applyBorder="1" applyAlignment="1">
      <alignment wrapText="1"/>
    </xf>
    <xf numFmtId="2" fontId="68" fillId="33" borderId="10" xfId="0" applyNumberFormat="1" applyFont="1" applyFill="1" applyBorder="1" applyAlignment="1">
      <alignment/>
    </xf>
    <xf numFmtId="2" fontId="68" fillId="34" borderId="10" xfId="0" applyNumberFormat="1" applyFont="1" applyFill="1" applyBorder="1" applyAlignment="1">
      <alignment/>
    </xf>
    <xf numFmtId="2" fontId="63" fillId="0" borderId="0" xfId="0" applyNumberFormat="1" applyFont="1" applyAlignment="1">
      <alignment/>
    </xf>
    <xf numFmtId="49" fontId="62" fillId="0" borderId="10" xfId="0" applyNumberFormat="1" applyFont="1" applyBorder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65" fillId="0" borderId="0" xfId="0" applyFont="1" applyAlignment="1">
      <alignment/>
    </xf>
    <xf numFmtId="2" fontId="0" fillId="0" borderId="0" xfId="0" applyNumberFormat="1" applyAlignment="1">
      <alignment/>
    </xf>
    <xf numFmtId="2" fontId="6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63" fillId="34" borderId="0" xfId="0" applyFont="1" applyFill="1" applyAlignment="1">
      <alignment/>
    </xf>
    <xf numFmtId="0" fontId="56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>
      <alignment vertical="top" wrapText="1"/>
    </xf>
    <xf numFmtId="0" fontId="53" fillId="33" borderId="12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65" fillId="34" borderId="10" xfId="0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wrapText="1"/>
    </xf>
    <xf numFmtId="0" fontId="52" fillId="0" borderId="0" xfId="0" applyFont="1" applyAlignment="1">
      <alignment horizontal="left"/>
    </xf>
    <xf numFmtId="2" fontId="52" fillId="0" borderId="0" xfId="0" applyNumberFormat="1" applyFont="1" applyAlignment="1">
      <alignment horizontal="left"/>
    </xf>
    <xf numFmtId="0" fontId="53" fillId="33" borderId="12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53" fillId="33" borderId="12" xfId="0" applyFont="1" applyFill="1" applyBorder="1" applyAlignment="1">
      <alignment horizontal="center" vertical="top" wrapText="1"/>
    </xf>
    <xf numFmtId="49" fontId="59" fillId="34" borderId="10" xfId="0" applyNumberFormat="1" applyFont="1" applyFill="1" applyBorder="1" applyAlignment="1">
      <alignment horizontal="center"/>
    </xf>
    <xf numFmtId="2" fontId="55" fillId="34" borderId="10" xfId="0" applyNumberFormat="1" applyFont="1" applyFill="1" applyBorder="1" applyAlignment="1">
      <alignment horizontal="center"/>
    </xf>
    <xf numFmtId="179" fontId="63" fillId="0" borderId="0" xfId="0" applyNumberFormat="1" applyFont="1" applyAlignment="1">
      <alignment/>
    </xf>
    <xf numFmtId="0" fontId="53" fillId="33" borderId="10" xfId="0" applyFont="1" applyFill="1" applyBorder="1" applyAlignment="1">
      <alignment vertical="top" wrapText="1"/>
    </xf>
    <xf numFmtId="0" fontId="53" fillId="33" borderId="12" xfId="0" applyFont="1" applyFill="1" applyBorder="1" applyAlignment="1">
      <alignment horizontal="center" vertical="top" wrapText="1"/>
    </xf>
    <xf numFmtId="49" fontId="70" fillId="0" borderId="10" xfId="0" applyNumberFormat="1" applyFont="1" applyBorder="1" applyAlignment="1">
      <alignment/>
    </xf>
    <xf numFmtId="0" fontId="53" fillId="33" borderId="11" xfId="0" applyFont="1" applyFill="1" applyBorder="1" applyAlignment="1">
      <alignment horizontal="center" vertical="top" wrapText="1"/>
    </xf>
    <xf numFmtId="0" fontId="53" fillId="33" borderId="12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vertical="top" wrapText="1"/>
    </xf>
    <xf numFmtId="0" fontId="53" fillId="33" borderId="13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wrapText="1"/>
    </xf>
    <xf numFmtId="0" fontId="56" fillId="33" borderId="10" xfId="0" applyFont="1" applyFill="1" applyBorder="1" applyAlignment="1">
      <alignment vertical="top" wrapText="1"/>
    </xf>
    <xf numFmtId="0" fontId="52" fillId="0" borderId="0" xfId="0" applyFont="1" applyAlignment="1">
      <alignment horizontal="left"/>
    </xf>
    <xf numFmtId="0" fontId="65" fillId="0" borderId="0" xfId="0" applyFont="1" applyAlignment="1">
      <alignment wrapText="1"/>
    </xf>
    <xf numFmtId="0" fontId="0" fillId="0" borderId="0" xfId="0" applyAlignment="1">
      <alignment wrapText="1"/>
    </xf>
    <xf numFmtId="0" fontId="69" fillId="0" borderId="0" xfId="0" applyFont="1" applyAlignment="1">
      <alignment horizontal="center"/>
    </xf>
    <xf numFmtId="0" fontId="65" fillId="33" borderId="11" xfId="0" applyFont="1" applyFill="1" applyBorder="1" applyAlignment="1">
      <alignment horizontal="left" vertical="top" wrapText="1"/>
    </xf>
    <xf numFmtId="0" fontId="65" fillId="33" borderId="12" xfId="0" applyFont="1" applyFill="1" applyBorder="1" applyAlignment="1">
      <alignment horizontal="left" vertical="top" wrapText="1"/>
    </xf>
    <xf numFmtId="0" fontId="65" fillId="33" borderId="13" xfId="0" applyFont="1" applyFill="1" applyBorder="1" applyAlignment="1">
      <alignment horizontal="left" vertical="top" wrapText="1"/>
    </xf>
    <xf numFmtId="0" fontId="64" fillId="0" borderId="0" xfId="0" applyFont="1" applyAlignment="1">
      <alignment horizontal="center"/>
    </xf>
    <xf numFmtId="0" fontId="65" fillId="33" borderId="11" xfId="0" applyFont="1" applyFill="1" applyBorder="1" applyAlignment="1">
      <alignment horizontal="center" vertical="top" wrapText="1"/>
    </xf>
    <xf numFmtId="0" fontId="65" fillId="33" borderId="13" xfId="0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 vertical="top" wrapText="1"/>
    </xf>
    <xf numFmtId="0" fontId="66" fillId="33" borderId="10" xfId="0" applyFont="1" applyFill="1" applyBorder="1" applyAlignment="1">
      <alignment horizontal="center" vertical="top" wrapText="1"/>
    </xf>
    <xf numFmtId="0" fontId="66" fillId="33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9;&#1090;&#1072;&#1074;&#1085;&#1086;&#1074;&#1083;&#1077;&#1085;&#1080;&#1077;%20&#8470;%20451%20&#1086;&#1090;%2022.12.2020\&#1055;&#1088;&#1080;&#1083;&#1086;&#1078;&#1077;&#1085;&#1080;&#1077;%209,%207%20&#1069;&#1050;&#1057;&#1045;&#1051;&#10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7"/>
      <sheetName val="прил 9"/>
      <sheetName val="прил 2"/>
      <sheetName val="прил 1"/>
    </sheetNames>
    <sheetDataSet>
      <sheetData sheetId="0">
        <row r="73">
          <cell r="K73">
            <v>293.01</v>
          </cell>
        </row>
        <row r="74">
          <cell r="K74">
            <v>247.8</v>
          </cell>
        </row>
        <row r="79">
          <cell r="K79">
            <v>15.58</v>
          </cell>
        </row>
        <row r="90">
          <cell r="K90">
            <v>3048.2999999999997</v>
          </cell>
        </row>
        <row r="96">
          <cell r="K96">
            <v>240</v>
          </cell>
        </row>
        <row r="109">
          <cell r="K109">
            <v>9.929</v>
          </cell>
        </row>
        <row r="110">
          <cell r="K110">
            <v>32.613</v>
          </cell>
        </row>
        <row r="111">
          <cell r="K111">
            <v>9.856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7"/>
  <sheetViews>
    <sheetView view="pageBreakPreview" zoomScale="98" zoomScaleSheetLayoutView="98" zoomScalePageLayoutView="0" workbookViewId="0" topLeftCell="A22">
      <selection activeCell="P7" sqref="P7"/>
    </sheetView>
  </sheetViews>
  <sheetFormatPr defaultColWidth="9.140625" defaultRowHeight="15"/>
  <cols>
    <col min="1" max="1" width="14.421875" style="0" customWidth="1"/>
    <col min="2" max="2" width="25.7109375" style="0" customWidth="1"/>
    <col min="3" max="3" width="25.57421875" style="0" customWidth="1"/>
    <col min="4" max="4" width="6.421875" style="0" customWidth="1"/>
    <col min="5" max="5" width="7.421875" style="0" customWidth="1"/>
    <col min="6" max="6" width="10.140625" style="0" customWidth="1"/>
    <col min="7" max="7" width="7.140625" style="0" customWidth="1"/>
    <col min="8" max="14" width="8.28125" style="0" customWidth="1"/>
    <col min="15" max="15" width="8.140625" style="0" customWidth="1"/>
    <col min="16" max="19" width="8.28125" style="0" customWidth="1"/>
    <col min="20" max="20" width="9.421875" style="0" bestFit="1" customWidth="1"/>
    <col min="28" max="28" width="9.8515625" style="0" bestFit="1" customWidth="1"/>
  </cols>
  <sheetData>
    <row r="1" spans="8:20" ht="15">
      <c r="H1" s="2"/>
      <c r="L1" s="2"/>
      <c r="M1" s="2"/>
      <c r="N1" s="2"/>
      <c r="O1" s="2"/>
      <c r="P1" s="2"/>
      <c r="Q1" s="2"/>
      <c r="R1" s="2"/>
      <c r="S1" s="2"/>
      <c r="T1" s="2"/>
    </row>
    <row r="2" spans="8:20" ht="15">
      <c r="H2" s="2"/>
      <c r="L2" s="2"/>
      <c r="M2" s="2"/>
      <c r="N2" s="2"/>
      <c r="O2" s="2"/>
      <c r="P2" s="2"/>
      <c r="Q2" s="2"/>
      <c r="R2" s="2"/>
      <c r="S2" s="2"/>
      <c r="T2" s="2"/>
    </row>
    <row r="3" spans="8:20" ht="15">
      <c r="H3" s="56" t="s">
        <v>199</v>
      </c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7:20" ht="15">
      <c r="G4" s="88" t="s">
        <v>201</v>
      </c>
      <c r="H4" s="89"/>
      <c r="I4" s="89"/>
      <c r="J4" s="89"/>
      <c r="K4" s="89"/>
      <c r="L4" s="89"/>
      <c r="M4" s="89"/>
      <c r="N4" s="89"/>
      <c r="O4" s="89"/>
      <c r="P4" s="65"/>
      <c r="Q4" s="65"/>
      <c r="R4" s="65"/>
      <c r="S4" s="69"/>
      <c r="T4" s="65"/>
    </row>
    <row r="5" spans="8:20" ht="15">
      <c r="H5" s="1"/>
      <c r="K5" s="65"/>
      <c r="L5" s="65"/>
      <c r="M5" s="65"/>
      <c r="N5" s="65"/>
      <c r="O5" s="65"/>
      <c r="P5" s="65"/>
      <c r="Q5" s="65"/>
      <c r="R5" s="65"/>
      <c r="S5" s="69"/>
      <c r="T5" s="65"/>
    </row>
    <row r="6" spans="11:20" ht="15">
      <c r="K6" s="65"/>
      <c r="L6" s="65"/>
      <c r="M6" s="65"/>
      <c r="N6" s="65"/>
      <c r="O6" s="65"/>
      <c r="P6" s="65"/>
      <c r="Q6" s="65"/>
      <c r="R6" s="65"/>
      <c r="S6" s="70"/>
      <c r="T6" s="65"/>
    </row>
    <row r="7" spans="11:20" ht="15">
      <c r="K7" s="65"/>
      <c r="L7" s="65"/>
      <c r="M7" s="65"/>
      <c r="N7" s="65"/>
      <c r="O7" s="65"/>
      <c r="P7" s="65"/>
      <c r="Q7" s="65"/>
      <c r="R7" s="65"/>
      <c r="S7" s="69"/>
      <c r="T7" s="65"/>
    </row>
    <row r="8" spans="1:20" ht="18.75">
      <c r="A8" s="90" t="s">
        <v>65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</row>
    <row r="9" spans="1:20" ht="18.75">
      <c r="A9" s="90" t="s">
        <v>66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</row>
    <row r="10" spans="1:20" ht="18.75">
      <c r="A10" s="90" t="s">
        <v>67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</row>
    <row r="11" spans="2:12" ht="18.75">
      <c r="B11" s="66"/>
      <c r="G11" s="66"/>
      <c r="L11" s="24"/>
    </row>
    <row r="12" spans="1:20" ht="15">
      <c r="A12" s="85" t="s">
        <v>0</v>
      </c>
      <c r="B12" s="85" t="s">
        <v>1</v>
      </c>
      <c r="C12" s="85" t="s">
        <v>2</v>
      </c>
      <c r="D12" s="85" t="s">
        <v>3</v>
      </c>
      <c r="E12" s="85"/>
      <c r="F12" s="85"/>
      <c r="G12" s="85"/>
      <c r="H12" s="85" t="s">
        <v>4</v>
      </c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</row>
    <row r="13" spans="1:20" ht="15">
      <c r="A13" s="85"/>
      <c r="B13" s="85"/>
      <c r="C13" s="85"/>
      <c r="D13" s="85"/>
      <c r="E13" s="85"/>
      <c r="F13" s="85"/>
      <c r="G13" s="85"/>
      <c r="H13" s="85" t="s">
        <v>5</v>
      </c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</row>
    <row r="14" spans="1:20" ht="24">
      <c r="A14" s="85"/>
      <c r="B14" s="85"/>
      <c r="C14" s="85"/>
      <c r="D14" s="62" t="s">
        <v>6</v>
      </c>
      <c r="E14" s="62" t="s">
        <v>7</v>
      </c>
      <c r="F14" s="62" t="s">
        <v>8</v>
      </c>
      <c r="G14" s="62" t="s">
        <v>9</v>
      </c>
      <c r="H14" s="4" t="s">
        <v>10</v>
      </c>
      <c r="I14" s="4" t="s">
        <v>11</v>
      </c>
      <c r="J14" s="4" t="s">
        <v>12</v>
      </c>
      <c r="K14" s="4" t="s">
        <v>13</v>
      </c>
      <c r="L14" s="4" t="s">
        <v>14</v>
      </c>
      <c r="M14" s="5" t="s">
        <v>15</v>
      </c>
      <c r="N14" s="26" t="s">
        <v>70</v>
      </c>
      <c r="O14" s="26" t="s">
        <v>106</v>
      </c>
      <c r="P14" s="5" t="s">
        <v>121</v>
      </c>
      <c r="Q14" s="26" t="s">
        <v>167</v>
      </c>
      <c r="R14" s="26" t="s">
        <v>173</v>
      </c>
      <c r="S14" s="26" t="s">
        <v>187</v>
      </c>
      <c r="T14" s="4" t="s">
        <v>16</v>
      </c>
    </row>
    <row r="15" spans="1:20" ht="31.5" customHeight="1">
      <c r="A15" s="86" t="s">
        <v>17</v>
      </c>
      <c r="B15" s="86" t="s">
        <v>18</v>
      </c>
      <c r="C15" s="61" t="s">
        <v>19</v>
      </c>
      <c r="D15" s="19" t="s">
        <v>20</v>
      </c>
      <c r="E15" s="19" t="s">
        <v>20</v>
      </c>
      <c r="F15" s="19" t="s">
        <v>20</v>
      </c>
      <c r="G15" s="19" t="s">
        <v>20</v>
      </c>
      <c r="H15" s="6"/>
      <c r="I15" s="6"/>
      <c r="J15" s="6"/>
      <c r="K15" s="7"/>
      <c r="L15" s="23"/>
      <c r="M15" s="7"/>
      <c r="N15" s="27"/>
      <c r="O15" s="27"/>
      <c r="P15" s="7"/>
      <c r="Q15" s="27"/>
      <c r="R15" s="27"/>
      <c r="S15" s="27"/>
      <c r="T15" s="7"/>
    </row>
    <row r="16" spans="1:23" ht="15">
      <c r="A16" s="86"/>
      <c r="B16" s="86"/>
      <c r="C16" s="63" t="s">
        <v>21</v>
      </c>
      <c r="D16" s="20" t="s">
        <v>73</v>
      </c>
      <c r="E16" s="20" t="s">
        <v>20</v>
      </c>
      <c r="F16" s="20" t="s">
        <v>20</v>
      </c>
      <c r="G16" s="20" t="s">
        <v>20</v>
      </c>
      <c r="H16" s="12">
        <f>H20+H24+H28+H32</f>
        <v>51929.932</v>
      </c>
      <c r="I16" s="12">
        <f>I20+I24+I28+I32</f>
        <v>47286.950000000004</v>
      </c>
      <c r="J16" s="12">
        <f>J20+J24+J28+J32</f>
        <v>46031.47100000001</v>
      </c>
      <c r="K16" s="13">
        <f>K20+K24+K28+K32</f>
        <v>42758.493</v>
      </c>
      <c r="L16" s="8">
        <f>L20+L24+L28+L32</f>
        <v>51839.045</v>
      </c>
      <c r="M16" s="13">
        <f aca="true" t="shared" si="0" ref="M16:R16">M20+M24+M28+M32</f>
        <v>50942.72000000001</v>
      </c>
      <c r="N16" s="28">
        <f t="shared" si="0"/>
        <v>66027.91999999998</v>
      </c>
      <c r="O16" s="29">
        <f t="shared" si="0"/>
        <v>71996.74999999999</v>
      </c>
      <c r="P16" s="8">
        <f t="shared" si="0"/>
        <v>79509.01999999999</v>
      </c>
      <c r="Q16" s="29">
        <f>Q20+Q24+Q28+Q32</f>
        <v>123412.34</v>
      </c>
      <c r="R16" s="29">
        <f t="shared" si="0"/>
        <v>80535.34000000001</v>
      </c>
      <c r="S16" s="29">
        <f>S20+S24+S28+S32</f>
        <v>76302.421</v>
      </c>
      <c r="T16" s="13">
        <f>SUM(H16:S16)+0.01</f>
        <v>788572.4119999999</v>
      </c>
      <c r="V16">
        <v>45660.439</v>
      </c>
      <c r="W16">
        <v>44802.48</v>
      </c>
    </row>
    <row r="17" spans="1:28" ht="15">
      <c r="A17" s="86"/>
      <c r="B17" s="86"/>
      <c r="C17" s="63"/>
      <c r="D17" s="20"/>
      <c r="E17" s="20" t="s">
        <v>20</v>
      </c>
      <c r="F17" s="20" t="s">
        <v>20</v>
      </c>
      <c r="G17" s="20" t="s">
        <v>20</v>
      </c>
      <c r="H17" s="14"/>
      <c r="I17" s="14"/>
      <c r="J17" s="14"/>
      <c r="K17" s="11"/>
      <c r="L17" s="9"/>
      <c r="M17" s="11"/>
      <c r="N17" s="30"/>
      <c r="O17" s="31"/>
      <c r="P17" s="9"/>
      <c r="Q17" s="29">
        <f>P17</f>
        <v>0</v>
      </c>
      <c r="R17" s="29">
        <v>0</v>
      </c>
      <c r="S17" s="29">
        <f aca="true" t="shared" si="1" ref="S17:S85">R17</f>
        <v>0</v>
      </c>
      <c r="T17" s="13">
        <f aca="true" t="shared" si="2" ref="T17:T85">SUM(H17:S17)</f>
        <v>0</v>
      </c>
      <c r="AB17" s="57">
        <f>SUM(H16:Q16)</f>
        <v>631734.641</v>
      </c>
    </row>
    <row r="18" spans="1:20" ht="15">
      <c r="A18" s="86"/>
      <c r="B18" s="86"/>
      <c r="C18" s="63"/>
      <c r="D18" s="20"/>
      <c r="E18" s="20" t="s">
        <v>20</v>
      </c>
      <c r="F18" s="20" t="s">
        <v>20</v>
      </c>
      <c r="G18" s="20" t="s">
        <v>20</v>
      </c>
      <c r="H18" s="14"/>
      <c r="I18" s="14"/>
      <c r="J18" s="14"/>
      <c r="K18" s="11"/>
      <c r="L18" s="9"/>
      <c r="M18" s="11"/>
      <c r="N18" s="30"/>
      <c r="O18" s="31"/>
      <c r="P18" s="9"/>
      <c r="Q18" s="29">
        <f>P18</f>
        <v>0</v>
      </c>
      <c r="R18" s="29"/>
      <c r="S18" s="29">
        <f t="shared" si="1"/>
        <v>0</v>
      </c>
      <c r="T18" s="13">
        <f t="shared" si="2"/>
        <v>0</v>
      </c>
    </row>
    <row r="19" spans="1:20" ht="24">
      <c r="A19" s="83" t="s">
        <v>22</v>
      </c>
      <c r="B19" s="83" t="s">
        <v>125</v>
      </c>
      <c r="C19" s="63" t="s">
        <v>23</v>
      </c>
      <c r="D19" s="20"/>
      <c r="E19" s="20" t="s">
        <v>20</v>
      </c>
      <c r="F19" s="20" t="s">
        <v>20</v>
      </c>
      <c r="G19" s="20" t="s">
        <v>20</v>
      </c>
      <c r="H19" s="14"/>
      <c r="I19" s="14"/>
      <c r="J19" s="14"/>
      <c r="K19" s="11"/>
      <c r="L19" s="9"/>
      <c r="M19" s="11"/>
      <c r="N19" s="30"/>
      <c r="O19" s="31"/>
      <c r="P19" s="9"/>
      <c r="Q19" s="29">
        <f>P19</f>
        <v>0</v>
      </c>
      <c r="R19" s="29"/>
      <c r="S19" s="29">
        <f t="shared" si="1"/>
        <v>0</v>
      </c>
      <c r="T19" s="13">
        <f t="shared" si="2"/>
        <v>0</v>
      </c>
    </row>
    <row r="20" spans="1:23" ht="15">
      <c r="A20" s="83"/>
      <c r="B20" s="83"/>
      <c r="C20" s="63" t="s">
        <v>21</v>
      </c>
      <c r="D20" s="20" t="s">
        <v>73</v>
      </c>
      <c r="E20" s="20" t="s">
        <v>20</v>
      </c>
      <c r="F20" s="20" t="s">
        <v>20</v>
      </c>
      <c r="G20" s="20" t="s">
        <v>20</v>
      </c>
      <c r="H20" s="12">
        <f>H35</f>
        <v>10100.910000000002</v>
      </c>
      <c r="I20" s="12">
        <f>I35</f>
        <v>9584.220000000001</v>
      </c>
      <c r="J20" s="12">
        <f>J35</f>
        <v>7641.55</v>
      </c>
      <c r="K20" s="8">
        <f aca="true" t="shared" si="3" ref="K20:P20">K35</f>
        <v>6755.56</v>
      </c>
      <c r="L20" s="8">
        <f t="shared" si="3"/>
        <v>5752.26</v>
      </c>
      <c r="M20" s="13">
        <f t="shared" si="3"/>
        <v>6376.09</v>
      </c>
      <c r="N20" s="28">
        <f t="shared" si="3"/>
        <v>11322.09</v>
      </c>
      <c r="O20" s="29">
        <f>O35</f>
        <v>12296.32</v>
      </c>
      <c r="P20" s="8">
        <f t="shared" si="3"/>
        <v>14913.960000000001</v>
      </c>
      <c r="Q20" s="29">
        <f>Q35</f>
        <v>42399.05</v>
      </c>
      <c r="R20" s="29">
        <f>R35</f>
        <v>8138.59</v>
      </c>
      <c r="S20" s="29">
        <f>S35</f>
        <v>7993.990000000001</v>
      </c>
      <c r="T20" s="13">
        <f>SUM(H20:S20)</f>
        <v>143274.59</v>
      </c>
      <c r="V20">
        <v>8664.2</v>
      </c>
      <c r="W20">
        <v>8664.2</v>
      </c>
    </row>
    <row r="21" spans="1:20" ht="15">
      <c r="A21" s="83"/>
      <c r="B21" s="83"/>
      <c r="C21" s="63"/>
      <c r="D21" s="20"/>
      <c r="E21" s="20" t="s">
        <v>20</v>
      </c>
      <c r="F21" s="20" t="s">
        <v>20</v>
      </c>
      <c r="G21" s="20" t="s">
        <v>20</v>
      </c>
      <c r="H21" s="14"/>
      <c r="I21" s="15"/>
      <c r="J21" s="15"/>
      <c r="K21" s="9"/>
      <c r="L21" s="9"/>
      <c r="M21" s="10"/>
      <c r="N21" s="32"/>
      <c r="O21" s="31"/>
      <c r="P21" s="9"/>
      <c r="Q21" s="29">
        <f>P21</f>
        <v>0</v>
      </c>
      <c r="R21" s="29"/>
      <c r="S21" s="29">
        <f t="shared" si="1"/>
        <v>0</v>
      </c>
      <c r="T21" s="13">
        <f t="shared" si="2"/>
        <v>0</v>
      </c>
    </row>
    <row r="22" spans="1:20" ht="15">
      <c r="A22" s="83"/>
      <c r="B22" s="83"/>
      <c r="C22" s="63"/>
      <c r="D22" s="20"/>
      <c r="E22" s="20" t="s">
        <v>20</v>
      </c>
      <c r="F22" s="20" t="s">
        <v>20</v>
      </c>
      <c r="G22" s="20" t="s">
        <v>20</v>
      </c>
      <c r="H22" s="14"/>
      <c r="I22" s="14"/>
      <c r="J22" s="14"/>
      <c r="K22" s="9"/>
      <c r="L22" s="9"/>
      <c r="M22" s="11"/>
      <c r="N22" s="30"/>
      <c r="O22" s="31"/>
      <c r="P22" s="9"/>
      <c r="Q22" s="29">
        <f>P22</f>
        <v>0</v>
      </c>
      <c r="R22" s="29"/>
      <c r="S22" s="29">
        <f t="shared" si="1"/>
        <v>0</v>
      </c>
      <c r="T22" s="13">
        <f t="shared" si="2"/>
        <v>0</v>
      </c>
    </row>
    <row r="23" spans="1:20" ht="24">
      <c r="A23" s="83" t="s">
        <v>24</v>
      </c>
      <c r="B23" s="83" t="s">
        <v>25</v>
      </c>
      <c r="C23" s="63" t="s">
        <v>19</v>
      </c>
      <c r="D23" s="20"/>
      <c r="E23" s="20" t="s">
        <v>20</v>
      </c>
      <c r="F23" s="20" t="s">
        <v>20</v>
      </c>
      <c r="G23" s="20" t="s">
        <v>20</v>
      </c>
      <c r="H23" s="15"/>
      <c r="I23" s="15"/>
      <c r="J23" s="15"/>
      <c r="K23" s="9"/>
      <c r="L23" s="9"/>
      <c r="M23" s="10"/>
      <c r="N23" s="32"/>
      <c r="O23" s="31"/>
      <c r="P23" s="9"/>
      <c r="Q23" s="29">
        <f>P23</f>
        <v>0</v>
      </c>
      <c r="R23" s="29"/>
      <c r="S23" s="29">
        <f t="shared" si="1"/>
        <v>0</v>
      </c>
      <c r="T23" s="13">
        <f t="shared" si="2"/>
        <v>0</v>
      </c>
    </row>
    <row r="24" spans="1:23" ht="15">
      <c r="A24" s="83"/>
      <c r="B24" s="83"/>
      <c r="C24" s="63" t="s">
        <v>21</v>
      </c>
      <c r="D24" s="20" t="s">
        <v>73</v>
      </c>
      <c r="E24" s="20" t="s">
        <v>20</v>
      </c>
      <c r="F24" s="20" t="s">
        <v>20</v>
      </c>
      <c r="G24" s="20" t="s">
        <v>20</v>
      </c>
      <c r="H24" s="12">
        <f>H47</f>
        <v>38101.68</v>
      </c>
      <c r="I24" s="12">
        <f>I47</f>
        <v>34039.16</v>
      </c>
      <c r="J24" s="12">
        <f>J47</f>
        <v>34050.88100000001</v>
      </c>
      <c r="K24" s="8">
        <f aca="true" t="shared" si="4" ref="K24:P24">K47</f>
        <v>32453.868</v>
      </c>
      <c r="L24" s="8">
        <f t="shared" si="4"/>
        <v>42549.94</v>
      </c>
      <c r="M24" s="13">
        <f t="shared" si="4"/>
        <v>41482.95000000001</v>
      </c>
      <c r="N24" s="28">
        <f>N47</f>
        <v>50633.09999999999</v>
      </c>
      <c r="O24" s="29">
        <f>O47</f>
        <v>55286.47999999998</v>
      </c>
      <c r="P24" s="8">
        <f t="shared" si="4"/>
        <v>59907.24</v>
      </c>
      <c r="Q24" s="29">
        <f>Q47</f>
        <v>75496.95</v>
      </c>
      <c r="R24" s="29">
        <f>R47</f>
        <v>67195.61000000002</v>
      </c>
      <c r="S24" s="29">
        <f>S47</f>
        <v>65407.291000000005</v>
      </c>
      <c r="T24" s="13">
        <f>SUM(H24:S24)+0.01</f>
        <v>596605.16</v>
      </c>
      <c r="V24">
        <v>32768.9</v>
      </c>
      <c r="W24">
        <v>32445.1</v>
      </c>
    </row>
    <row r="25" spans="1:20" ht="15">
      <c r="A25" s="83"/>
      <c r="B25" s="83"/>
      <c r="C25" s="63"/>
      <c r="D25" s="20"/>
      <c r="E25" s="20" t="s">
        <v>20</v>
      </c>
      <c r="F25" s="20" t="s">
        <v>20</v>
      </c>
      <c r="G25" s="20" t="s">
        <v>20</v>
      </c>
      <c r="H25" s="14"/>
      <c r="I25" s="14"/>
      <c r="J25" s="14"/>
      <c r="K25" s="9"/>
      <c r="L25" s="9"/>
      <c r="M25" s="11"/>
      <c r="N25" s="30"/>
      <c r="O25" s="31"/>
      <c r="P25" s="9"/>
      <c r="Q25" s="29">
        <f aca="true" t="shared" si="5" ref="Q25:Q34">P25</f>
        <v>0</v>
      </c>
      <c r="R25" s="29"/>
      <c r="S25" s="29">
        <f t="shared" si="1"/>
        <v>0</v>
      </c>
      <c r="T25" s="13">
        <f t="shared" si="2"/>
        <v>0</v>
      </c>
    </row>
    <row r="26" spans="1:20" ht="15">
      <c r="A26" s="83"/>
      <c r="B26" s="83"/>
      <c r="C26" s="63"/>
      <c r="D26" s="20"/>
      <c r="E26" s="20" t="s">
        <v>20</v>
      </c>
      <c r="F26" s="20" t="s">
        <v>20</v>
      </c>
      <c r="G26" s="20" t="s">
        <v>20</v>
      </c>
      <c r="H26" s="14"/>
      <c r="I26" s="14"/>
      <c r="J26" s="14"/>
      <c r="K26" s="9"/>
      <c r="L26" s="9"/>
      <c r="M26" s="11"/>
      <c r="N26" s="30"/>
      <c r="O26" s="31"/>
      <c r="P26" s="9"/>
      <c r="Q26" s="29">
        <f t="shared" si="5"/>
        <v>0</v>
      </c>
      <c r="R26" s="29"/>
      <c r="S26" s="29">
        <f t="shared" si="1"/>
        <v>0</v>
      </c>
      <c r="T26" s="13">
        <f t="shared" si="2"/>
        <v>0</v>
      </c>
    </row>
    <row r="27" spans="1:20" ht="24">
      <c r="A27" s="83" t="s">
        <v>26</v>
      </c>
      <c r="B27" s="83" t="s">
        <v>27</v>
      </c>
      <c r="C27" s="63" t="s">
        <v>19</v>
      </c>
      <c r="D27" s="20"/>
      <c r="E27" s="20" t="s">
        <v>20</v>
      </c>
      <c r="F27" s="20" t="s">
        <v>20</v>
      </c>
      <c r="G27" s="20" t="s">
        <v>20</v>
      </c>
      <c r="H27" s="14"/>
      <c r="I27" s="15"/>
      <c r="J27" s="15"/>
      <c r="K27" s="9"/>
      <c r="L27" s="9"/>
      <c r="M27" s="10"/>
      <c r="N27" s="32"/>
      <c r="O27" s="31"/>
      <c r="P27" s="9"/>
      <c r="Q27" s="29">
        <f t="shared" si="5"/>
        <v>0</v>
      </c>
      <c r="R27" s="29"/>
      <c r="S27" s="29">
        <f t="shared" si="1"/>
        <v>0</v>
      </c>
      <c r="T27" s="13">
        <f t="shared" si="2"/>
        <v>0</v>
      </c>
    </row>
    <row r="28" spans="1:28" ht="15">
      <c r="A28" s="83"/>
      <c r="B28" s="83"/>
      <c r="C28" s="63" t="s">
        <v>21</v>
      </c>
      <c r="D28" s="20" t="s">
        <v>73</v>
      </c>
      <c r="E28" s="20" t="s">
        <v>20</v>
      </c>
      <c r="F28" s="20" t="s">
        <v>20</v>
      </c>
      <c r="G28" s="20" t="s">
        <v>20</v>
      </c>
      <c r="H28" s="16">
        <f>H107</f>
        <v>2923.64</v>
      </c>
      <c r="I28" s="12">
        <f>I107</f>
        <v>3108.84</v>
      </c>
      <c r="J28" s="12">
        <f>J107</f>
        <v>2932.8700000000003</v>
      </c>
      <c r="K28" s="8">
        <f aca="true" t="shared" si="6" ref="K28:P28">K107</f>
        <v>3048.2999999999997</v>
      </c>
      <c r="L28" s="8">
        <f t="shared" si="6"/>
        <v>2988.035</v>
      </c>
      <c r="M28" s="13">
        <f t="shared" si="6"/>
        <v>2382.99</v>
      </c>
      <c r="N28" s="28">
        <f>N107</f>
        <v>3319.15</v>
      </c>
      <c r="O28" s="29">
        <f t="shared" si="6"/>
        <v>3548.83</v>
      </c>
      <c r="P28" s="8">
        <f t="shared" si="6"/>
        <v>3792.3999999999996</v>
      </c>
      <c r="Q28" s="29">
        <f>Q107</f>
        <v>4648.250000000001</v>
      </c>
      <c r="R28" s="29">
        <f>R107</f>
        <v>4333.050000000001</v>
      </c>
      <c r="S28" s="29">
        <f>S107</f>
        <v>2033.0499999999997</v>
      </c>
      <c r="T28" s="13">
        <f t="shared" si="2"/>
        <v>39059.405000000006</v>
      </c>
      <c r="V28">
        <v>3158.41</v>
      </c>
      <c r="W28">
        <v>2905.49</v>
      </c>
      <c r="AB28" s="57">
        <f>T35+T47+T107+T122</f>
        <v>788572.402</v>
      </c>
    </row>
    <row r="29" spans="1:20" ht="15">
      <c r="A29" s="83"/>
      <c r="B29" s="83"/>
      <c r="C29" s="63"/>
      <c r="D29" s="20"/>
      <c r="E29" s="20" t="s">
        <v>20</v>
      </c>
      <c r="F29" s="20" t="s">
        <v>20</v>
      </c>
      <c r="G29" s="20" t="s">
        <v>20</v>
      </c>
      <c r="H29" s="14"/>
      <c r="I29" s="15"/>
      <c r="J29" s="15"/>
      <c r="K29" s="9"/>
      <c r="L29" s="9"/>
      <c r="M29" s="10"/>
      <c r="N29" s="32"/>
      <c r="O29" s="31"/>
      <c r="P29" s="9"/>
      <c r="Q29" s="29">
        <f t="shared" si="5"/>
        <v>0</v>
      </c>
      <c r="R29" s="29"/>
      <c r="S29" s="29">
        <f t="shared" si="1"/>
        <v>0</v>
      </c>
      <c r="T29" s="13">
        <f t="shared" si="2"/>
        <v>0</v>
      </c>
    </row>
    <row r="30" spans="1:20" ht="15">
      <c r="A30" s="83"/>
      <c r="B30" s="83"/>
      <c r="C30" s="63"/>
      <c r="D30" s="20"/>
      <c r="E30" s="20" t="s">
        <v>20</v>
      </c>
      <c r="F30" s="20" t="s">
        <v>20</v>
      </c>
      <c r="G30" s="20" t="s">
        <v>20</v>
      </c>
      <c r="H30" s="14"/>
      <c r="I30" s="15"/>
      <c r="J30" s="15"/>
      <c r="K30" s="9"/>
      <c r="L30" s="9"/>
      <c r="M30" s="10"/>
      <c r="N30" s="32"/>
      <c r="O30" s="31"/>
      <c r="P30" s="9"/>
      <c r="Q30" s="29">
        <f t="shared" si="5"/>
        <v>0</v>
      </c>
      <c r="R30" s="29"/>
      <c r="S30" s="29">
        <f t="shared" si="1"/>
        <v>0</v>
      </c>
      <c r="T30" s="13">
        <f t="shared" si="2"/>
        <v>0</v>
      </c>
    </row>
    <row r="31" spans="1:20" ht="24">
      <c r="A31" s="83" t="s">
        <v>28</v>
      </c>
      <c r="B31" s="83" t="s">
        <v>29</v>
      </c>
      <c r="C31" s="63" t="s">
        <v>23</v>
      </c>
      <c r="D31" s="20"/>
      <c r="E31" s="20" t="s">
        <v>20</v>
      </c>
      <c r="F31" s="20" t="s">
        <v>20</v>
      </c>
      <c r="G31" s="20" t="s">
        <v>20</v>
      </c>
      <c r="H31" s="14"/>
      <c r="I31" s="14"/>
      <c r="J31" s="14"/>
      <c r="K31" s="9"/>
      <c r="L31" s="9"/>
      <c r="M31" s="11"/>
      <c r="N31" s="30"/>
      <c r="O31" s="31"/>
      <c r="P31" s="9"/>
      <c r="Q31" s="29">
        <f t="shared" si="5"/>
        <v>0</v>
      </c>
      <c r="R31" s="29"/>
      <c r="S31" s="29">
        <f t="shared" si="1"/>
        <v>0</v>
      </c>
      <c r="T31" s="13">
        <f t="shared" si="2"/>
        <v>0</v>
      </c>
    </row>
    <row r="32" spans="1:23" ht="15">
      <c r="A32" s="83"/>
      <c r="B32" s="83"/>
      <c r="C32" s="63" t="s">
        <v>21</v>
      </c>
      <c r="D32" s="20" t="s">
        <v>73</v>
      </c>
      <c r="E32" s="20" t="s">
        <v>20</v>
      </c>
      <c r="F32" s="20" t="s">
        <v>20</v>
      </c>
      <c r="G32" s="20" t="s">
        <v>20</v>
      </c>
      <c r="H32" s="16">
        <f>H122</f>
        <v>803.702</v>
      </c>
      <c r="I32" s="16">
        <f>I122</f>
        <v>554.73</v>
      </c>
      <c r="J32" s="16">
        <f>J122</f>
        <v>1406.17</v>
      </c>
      <c r="K32" s="8">
        <f aca="true" t="shared" si="7" ref="K32:P32">K122</f>
        <v>500.76500000000004</v>
      </c>
      <c r="L32" s="8">
        <f t="shared" si="7"/>
        <v>548.81</v>
      </c>
      <c r="M32" s="17">
        <f t="shared" si="7"/>
        <v>700.69</v>
      </c>
      <c r="N32" s="33">
        <f t="shared" si="7"/>
        <v>753.5799999999999</v>
      </c>
      <c r="O32" s="29">
        <f t="shared" si="7"/>
        <v>865.1199999999999</v>
      </c>
      <c r="P32" s="29">
        <f t="shared" si="7"/>
        <v>895.42</v>
      </c>
      <c r="Q32" s="29">
        <f>Q122</f>
        <v>868.0899999999999</v>
      </c>
      <c r="R32" s="29">
        <f>R122</f>
        <v>868.0899999999999</v>
      </c>
      <c r="S32" s="29">
        <f t="shared" si="1"/>
        <v>868.0899999999999</v>
      </c>
      <c r="T32" s="13">
        <f t="shared" si="2"/>
        <v>9633.257</v>
      </c>
      <c r="V32">
        <v>772.9</v>
      </c>
      <c r="W32">
        <v>787.69</v>
      </c>
    </row>
    <row r="33" spans="1:20" ht="15">
      <c r="A33" s="83"/>
      <c r="B33" s="83"/>
      <c r="C33" s="63"/>
      <c r="D33" s="20"/>
      <c r="E33" s="20" t="s">
        <v>20</v>
      </c>
      <c r="F33" s="20" t="s">
        <v>20</v>
      </c>
      <c r="G33" s="20" t="s">
        <v>20</v>
      </c>
      <c r="H33" s="14"/>
      <c r="I33" s="14"/>
      <c r="J33" s="14"/>
      <c r="K33" s="9"/>
      <c r="L33" s="9"/>
      <c r="M33" s="11"/>
      <c r="N33" s="30"/>
      <c r="O33" s="30"/>
      <c r="P33" s="30"/>
      <c r="Q33" s="29">
        <f t="shared" si="5"/>
        <v>0</v>
      </c>
      <c r="R33" s="29"/>
      <c r="S33" s="29">
        <f t="shared" si="1"/>
        <v>0</v>
      </c>
      <c r="T33" s="13">
        <f t="shared" si="2"/>
        <v>0</v>
      </c>
    </row>
    <row r="34" spans="1:20" ht="15">
      <c r="A34" s="83"/>
      <c r="B34" s="83"/>
      <c r="C34" s="63"/>
      <c r="D34" s="20"/>
      <c r="E34" s="20" t="s">
        <v>20</v>
      </c>
      <c r="F34" s="20" t="s">
        <v>20</v>
      </c>
      <c r="G34" s="20" t="s">
        <v>20</v>
      </c>
      <c r="H34" s="14"/>
      <c r="I34" s="14"/>
      <c r="J34" s="14"/>
      <c r="K34" s="9"/>
      <c r="L34" s="9"/>
      <c r="M34" s="11"/>
      <c r="N34" s="30"/>
      <c r="O34" s="30"/>
      <c r="P34" s="30"/>
      <c r="Q34" s="29">
        <f t="shared" si="5"/>
        <v>0</v>
      </c>
      <c r="R34" s="29"/>
      <c r="S34" s="29">
        <f t="shared" si="1"/>
        <v>0</v>
      </c>
      <c r="T34" s="13">
        <f t="shared" si="2"/>
        <v>0</v>
      </c>
    </row>
    <row r="35" spans="1:23" ht="30" customHeight="1">
      <c r="A35" s="81" t="s">
        <v>30</v>
      </c>
      <c r="B35" s="83" t="s">
        <v>124</v>
      </c>
      <c r="C35" s="63" t="s">
        <v>23</v>
      </c>
      <c r="D35" s="75"/>
      <c r="E35" s="75"/>
      <c r="F35" s="75"/>
      <c r="G35" s="75"/>
      <c r="H35" s="76">
        <f>H37+H38</f>
        <v>10100.910000000002</v>
      </c>
      <c r="I35" s="76">
        <f>I37+I38+I39</f>
        <v>9584.220000000001</v>
      </c>
      <c r="J35" s="76">
        <f>J37+J38</f>
        <v>7641.55</v>
      </c>
      <c r="K35" s="29">
        <f>K37+K38+K39</f>
        <v>6755.56</v>
      </c>
      <c r="L35" s="29">
        <f>L37+L38+L39</f>
        <v>5752.26</v>
      </c>
      <c r="M35" s="28">
        <f>M37+M38</f>
        <v>6376.09</v>
      </c>
      <c r="N35" s="28">
        <f>N37+N40+N41</f>
        <v>11322.09</v>
      </c>
      <c r="O35" s="28">
        <f>O37+O38</f>
        <v>12296.32</v>
      </c>
      <c r="P35" s="28">
        <f>P37+P40+P41</f>
        <v>14913.960000000001</v>
      </c>
      <c r="Q35" s="29">
        <f>Q37+Q44+Q46+Q42+Q43+Q45</f>
        <v>42399.05</v>
      </c>
      <c r="R35" s="29">
        <f>SUM(R36:R46)</f>
        <v>8138.59</v>
      </c>
      <c r="S35" s="29">
        <f>S37+S44+S46</f>
        <v>7993.990000000001</v>
      </c>
      <c r="T35" s="28">
        <f t="shared" si="2"/>
        <v>143274.59</v>
      </c>
      <c r="V35">
        <v>8664.2</v>
      </c>
      <c r="W35">
        <v>8664.2</v>
      </c>
    </row>
    <row r="36" spans="1:20" ht="15">
      <c r="A36" s="82"/>
      <c r="B36" s="83"/>
      <c r="C36" s="63" t="s">
        <v>21</v>
      </c>
      <c r="D36" s="20" t="s">
        <v>73</v>
      </c>
      <c r="E36" s="20"/>
      <c r="F36" s="20"/>
      <c r="G36" s="20"/>
      <c r="H36" s="15"/>
      <c r="I36" s="15"/>
      <c r="J36" s="15"/>
      <c r="K36" s="9"/>
      <c r="L36" s="9"/>
      <c r="M36" s="10"/>
      <c r="N36" s="32"/>
      <c r="O36" s="32"/>
      <c r="P36" s="32"/>
      <c r="Q36" s="29">
        <f>P36</f>
        <v>0</v>
      </c>
      <c r="R36" s="29"/>
      <c r="S36" s="29">
        <f t="shared" si="1"/>
        <v>0</v>
      </c>
      <c r="T36" s="13">
        <f t="shared" si="2"/>
        <v>0</v>
      </c>
    </row>
    <row r="37" spans="1:23" ht="15">
      <c r="A37" s="82"/>
      <c r="B37" s="83"/>
      <c r="C37" s="63"/>
      <c r="D37" s="20" t="s">
        <v>73</v>
      </c>
      <c r="E37" s="20" t="s">
        <v>80</v>
      </c>
      <c r="F37" s="20" t="s">
        <v>85</v>
      </c>
      <c r="G37" s="20">
        <v>611</v>
      </c>
      <c r="H37" s="15">
        <v>10075.04</v>
      </c>
      <c r="I37" s="14">
        <v>9407.69</v>
      </c>
      <c r="J37" s="15">
        <v>7338.37</v>
      </c>
      <c r="K37" s="9">
        <v>6279.35</v>
      </c>
      <c r="L37" s="9">
        <v>5752.26</v>
      </c>
      <c r="M37" s="11">
        <v>6149.14</v>
      </c>
      <c r="N37" s="30">
        <v>11143.59</v>
      </c>
      <c r="O37" s="30">
        <v>11494.3</v>
      </c>
      <c r="P37" s="30">
        <v>14772.18</v>
      </c>
      <c r="Q37" s="29">
        <v>13552.94</v>
      </c>
      <c r="R37" s="29">
        <v>7723.89</v>
      </c>
      <c r="S37" s="29">
        <f t="shared" si="1"/>
        <v>7723.89</v>
      </c>
      <c r="T37" s="13">
        <f t="shared" si="2"/>
        <v>111412.64000000001</v>
      </c>
      <c r="V37">
        <v>8664.2</v>
      </c>
      <c r="W37">
        <v>8664.2</v>
      </c>
    </row>
    <row r="38" spans="1:20" ht="15">
      <c r="A38" s="82"/>
      <c r="B38" s="83"/>
      <c r="C38" s="63"/>
      <c r="D38" s="20" t="s">
        <v>73</v>
      </c>
      <c r="E38" s="20" t="s">
        <v>80</v>
      </c>
      <c r="F38" s="20" t="s">
        <v>85</v>
      </c>
      <c r="G38" s="20">
        <v>612</v>
      </c>
      <c r="H38" s="14">
        <v>25.87</v>
      </c>
      <c r="I38" s="14">
        <v>171.53</v>
      </c>
      <c r="J38" s="14">
        <v>303.18</v>
      </c>
      <c r="K38" s="9">
        <v>476.21</v>
      </c>
      <c r="L38" s="9"/>
      <c r="M38" s="11">
        <v>226.95</v>
      </c>
      <c r="N38" s="30"/>
      <c r="O38" s="30">
        <v>802.02</v>
      </c>
      <c r="P38" s="30"/>
      <c r="Q38" s="29">
        <f>P38</f>
        <v>0</v>
      </c>
      <c r="R38" s="29"/>
      <c r="S38" s="29">
        <f t="shared" si="1"/>
        <v>0</v>
      </c>
      <c r="T38" s="13">
        <f t="shared" si="2"/>
        <v>2005.76</v>
      </c>
    </row>
    <row r="39" spans="1:20" ht="48" customHeight="1">
      <c r="A39" s="84"/>
      <c r="B39" s="83"/>
      <c r="C39" s="63"/>
      <c r="D39" s="20" t="s">
        <v>73</v>
      </c>
      <c r="E39" s="20" t="s">
        <v>80</v>
      </c>
      <c r="F39" s="20" t="s">
        <v>85</v>
      </c>
      <c r="G39" s="20">
        <v>612</v>
      </c>
      <c r="H39" s="14"/>
      <c r="I39" s="14">
        <v>5</v>
      </c>
      <c r="J39" s="14"/>
      <c r="K39" s="9"/>
      <c r="L39" s="9"/>
      <c r="M39" s="11"/>
      <c r="N39" s="30"/>
      <c r="O39" s="30"/>
      <c r="P39" s="30"/>
      <c r="Q39" s="29">
        <f>P39</f>
        <v>0</v>
      </c>
      <c r="R39" s="29"/>
      <c r="S39" s="29">
        <f t="shared" si="1"/>
        <v>0</v>
      </c>
      <c r="T39" s="13">
        <f t="shared" si="2"/>
        <v>5</v>
      </c>
    </row>
    <row r="40" spans="1:20" ht="168.75" customHeight="1">
      <c r="A40" s="64"/>
      <c r="B40" s="63" t="s">
        <v>161</v>
      </c>
      <c r="C40" s="63"/>
      <c r="D40" s="20" t="s">
        <v>73</v>
      </c>
      <c r="E40" s="20" t="s">
        <v>126</v>
      </c>
      <c r="F40" s="20" t="s">
        <v>127</v>
      </c>
      <c r="G40" s="20" t="s">
        <v>108</v>
      </c>
      <c r="H40" s="14"/>
      <c r="I40" s="14"/>
      <c r="J40" s="14"/>
      <c r="K40" s="9"/>
      <c r="L40" s="9"/>
      <c r="M40" s="11"/>
      <c r="N40" s="30">
        <v>170</v>
      </c>
      <c r="O40" s="30"/>
      <c r="P40" s="30">
        <v>127.6</v>
      </c>
      <c r="Q40" s="29">
        <v>0</v>
      </c>
      <c r="R40" s="29"/>
      <c r="S40" s="29">
        <f t="shared" si="1"/>
        <v>0</v>
      </c>
      <c r="T40" s="13">
        <f t="shared" si="2"/>
        <v>297.6</v>
      </c>
    </row>
    <row r="41" spans="1:20" ht="186" customHeight="1">
      <c r="A41" s="64"/>
      <c r="B41" s="63" t="s">
        <v>162</v>
      </c>
      <c r="C41" s="63"/>
      <c r="D41" s="20" t="s">
        <v>73</v>
      </c>
      <c r="E41" s="20" t="s">
        <v>126</v>
      </c>
      <c r="F41" s="20" t="s">
        <v>127</v>
      </c>
      <c r="G41" s="20" t="s">
        <v>108</v>
      </c>
      <c r="H41" s="14"/>
      <c r="I41" s="14"/>
      <c r="J41" s="14"/>
      <c r="K41" s="9"/>
      <c r="L41" s="9"/>
      <c r="M41" s="11"/>
      <c r="N41" s="30">
        <v>8.5</v>
      </c>
      <c r="O41" s="30"/>
      <c r="P41" s="11">
        <v>14.18</v>
      </c>
      <c r="Q41" s="29">
        <v>0</v>
      </c>
      <c r="R41" s="29"/>
      <c r="S41" s="29">
        <f t="shared" si="1"/>
        <v>0</v>
      </c>
      <c r="T41" s="13">
        <f>SUM(H41:S41)</f>
        <v>22.68</v>
      </c>
    </row>
    <row r="42" spans="1:20" ht="115.5" customHeight="1">
      <c r="A42" s="79"/>
      <c r="B42" s="78" t="s">
        <v>196</v>
      </c>
      <c r="C42" s="78"/>
      <c r="D42" s="20" t="s">
        <v>73</v>
      </c>
      <c r="E42" s="20" t="s">
        <v>80</v>
      </c>
      <c r="F42" s="20" t="s">
        <v>194</v>
      </c>
      <c r="G42" s="20" t="s">
        <v>108</v>
      </c>
      <c r="H42" s="14"/>
      <c r="I42" s="14"/>
      <c r="J42" s="14"/>
      <c r="K42" s="9"/>
      <c r="L42" s="9"/>
      <c r="M42" s="11"/>
      <c r="N42" s="30"/>
      <c r="O42" s="30"/>
      <c r="P42" s="11"/>
      <c r="Q42" s="29">
        <v>26954.4</v>
      </c>
      <c r="R42" s="29"/>
      <c r="S42" s="29"/>
      <c r="T42" s="13">
        <f>SUM(H42:S42)</f>
        <v>26954.4</v>
      </c>
    </row>
    <row r="43" spans="1:20" ht="128.25" customHeight="1">
      <c r="A43" s="79"/>
      <c r="B43" s="78" t="s">
        <v>198</v>
      </c>
      <c r="C43" s="78"/>
      <c r="D43" s="20" t="s">
        <v>73</v>
      </c>
      <c r="E43" s="20" t="s">
        <v>80</v>
      </c>
      <c r="F43" s="20" t="s">
        <v>195</v>
      </c>
      <c r="G43" s="20" t="s">
        <v>108</v>
      </c>
      <c r="H43" s="14"/>
      <c r="I43" s="14"/>
      <c r="J43" s="14"/>
      <c r="K43" s="9"/>
      <c r="L43" s="9"/>
      <c r="M43" s="11"/>
      <c r="N43" s="30"/>
      <c r="O43" s="30"/>
      <c r="P43" s="11"/>
      <c r="Q43" s="29">
        <v>1422.11</v>
      </c>
      <c r="R43" s="29"/>
      <c r="S43" s="29"/>
      <c r="T43" s="13">
        <f>SUM(H43:S43)</f>
        <v>1422.11</v>
      </c>
    </row>
    <row r="44" spans="1:20" ht="186" customHeight="1">
      <c r="A44" s="71"/>
      <c r="B44" s="72" t="s">
        <v>188</v>
      </c>
      <c r="C44" s="72"/>
      <c r="D44" s="20" t="s">
        <v>73</v>
      </c>
      <c r="E44" s="20" t="s">
        <v>80</v>
      </c>
      <c r="F44" s="20" t="s">
        <v>193</v>
      </c>
      <c r="G44" s="20" t="s">
        <v>108</v>
      </c>
      <c r="H44" s="14"/>
      <c r="I44" s="14"/>
      <c r="J44" s="14"/>
      <c r="K44" s="9"/>
      <c r="L44" s="9"/>
      <c r="M44" s="11"/>
      <c r="N44" s="30"/>
      <c r="O44" s="30"/>
      <c r="P44" s="11"/>
      <c r="Q44" s="29">
        <v>198.6</v>
      </c>
      <c r="R44" s="29">
        <v>203.7</v>
      </c>
      <c r="S44" s="29">
        <v>59.1</v>
      </c>
      <c r="T44" s="13">
        <f>Q44+R44+S44</f>
        <v>461.4</v>
      </c>
    </row>
    <row r="45" spans="1:20" ht="186" customHeight="1">
      <c r="A45" s="79"/>
      <c r="B45" s="72" t="s">
        <v>115</v>
      </c>
      <c r="C45" s="78"/>
      <c r="D45" s="20"/>
      <c r="E45" s="20"/>
      <c r="F45" s="20"/>
      <c r="G45" s="20"/>
      <c r="H45" s="14"/>
      <c r="I45" s="14"/>
      <c r="J45" s="14"/>
      <c r="K45" s="9"/>
      <c r="L45" s="9"/>
      <c r="M45" s="11"/>
      <c r="N45" s="30"/>
      <c r="O45" s="30"/>
      <c r="P45" s="11"/>
      <c r="Q45" s="29">
        <v>211</v>
      </c>
      <c r="R45" s="29"/>
      <c r="S45" s="29"/>
      <c r="T45" s="13"/>
    </row>
    <row r="46" spans="1:20" ht="186" customHeight="1">
      <c r="A46" s="71"/>
      <c r="B46" s="78" t="s">
        <v>197</v>
      </c>
      <c r="C46" s="72"/>
      <c r="D46" s="20" t="s">
        <v>73</v>
      </c>
      <c r="E46" s="20" t="s">
        <v>80</v>
      </c>
      <c r="F46" s="20" t="s">
        <v>189</v>
      </c>
      <c r="G46" s="20" t="s">
        <v>108</v>
      </c>
      <c r="H46" s="14"/>
      <c r="I46" s="14"/>
      <c r="J46" s="14"/>
      <c r="K46" s="9"/>
      <c r="L46" s="9"/>
      <c r="M46" s="11"/>
      <c r="N46" s="30"/>
      <c r="O46" s="30"/>
      <c r="P46" s="11"/>
      <c r="Q46" s="29">
        <v>60</v>
      </c>
      <c r="R46" s="29">
        <v>211</v>
      </c>
      <c r="S46" s="29">
        <v>211</v>
      </c>
      <c r="T46" s="13">
        <f>Q46+R46+S46</f>
        <v>482</v>
      </c>
    </row>
    <row r="47" spans="1:20" ht="24">
      <c r="A47" s="81" t="s">
        <v>31</v>
      </c>
      <c r="B47" s="83"/>
      <c r="C47" s="63" t="s">
        <v>23</v>
      </c>
      <c r="D47" s="20"/>
      <c r="E47" s="75"/>
      <c r="F47" s="75"/>
      <c r="G47" s="75"/>
      <c r="H47" s="76">
        <v>38101.68</v>
      </c>
      <c r="I47" s="76">
        <f>SUM(I49:I104)</f>
        <v>34039.16</v>
      </c>
      <c r="J47" s="76">
        <f>SUM(J49:J104)</f>
        <v>34050.88100000001</v>
      </c>
      <c r="K47" s="29">
        <f>SUM(K52:K94)</f>
        <v>32453.868</v>
      </c>
      <c r="L47" s="29">
        <v>42549.94</v>
      </c>
      <c r="M47" s="28">
        <f>M49+M48+M54+M55+M57+M58+M74+M75+M78+M79+M80+M81+M82+M83+M84+M88+M89+M95+M96+M97+M86+M87</f>
        <v>41482.95000000001</v>
      </c>
      <c r="N47" s="28">
        <f>SUM(N48:N104)</f>
        <v>50633.09999999999</v>
      </c>
      <c r="O47" s="28">
        <f>SUM(O48:O104)</f>
        <v>55286.47999999998</v>
      </c>
      <c r="P47" s="28">
        <f>SUM(P48:P102)</f>
        <v>59907.24</v>
      </c>
      <c r="Q47" s="29">
        <f>SUM(Q48:Q106)</f>
        <v>75496.95</v>
      </c>
      <c r="R47" s="29">
        <f>SUM(R48:R106)</f>
        <v>67195.61000000002</v>
      </c>
      <c r="S47" s="29">
        <f>SUM(S48:S106)</f>
        <v>65407.291000000005</v>
      </c>
      <c r="T47" s="28">
        <f t="shared" si="2"/>
        <v>596605.15</v>
      </c>
    </row>
    <row r="48" spans="1:20" ht="15">
      <c r="A48" s="82"/>
      <c r="B48" s="83"/>
      <c r="C48" s="63" t="s">
        <v>21</v>
      </c>
      <c r="D48" s="20" t="s">
        <v>73</v>
      </c>
      <c r="E48" s="20"/>
      <c r="F48" s="20"/>
      <c r="G48" s="20"/>
      <c r="H48" s="12"/>
      <c r="I48" s="12"/>
      <c r="J48" s="12"/>
      <c r="K48" s="8"/>
      <c r="L48" s="8"/>
      <c r="M48" s="13"/>
      <c r="N48" s="28"/>
      <c r="O48" s="28"/>
      <c r="P48" s="13"/>
      <c r="Q48" s="29">
        <f>P48</f>
        <v>0</v>
      </c>
      <c r="R48" s="29"/>
      <c r="S48" s="29">
        <f t="shared" si="1"/>
        <v>0</v>
      </c>
      <c r="T48" s="13">
        <f t="shared" si="2"/>
        <v>0</v>
      </c>
    </row>
    <row r="49" spans="1:20" ht="24">
      <c r="A49" s="82"/>
      <c r="B49" s="63" t="s">
        <v>32</v>
      </c>
      <c r="C49" s="63"/>
      <c r="D49" s="20" t="s">
        <v>73</v>
      </c>
      <c r="E49" s="20" t="s">
        <v>81</v>
      </c>
      <c r="F49" s="20" t="s">
        <v>86</v>
      </c>
      <c r="G49" s="20">
        <v>612</v>
      </c>
      <c r="H49" s="14"/>
      <c r="I49" s="14">
        <v>9</v>
      </c>
      <c r="J49" s="14"/>
      <c r="K49" s="9"/>
      <c r="L49" s="9"/>
      <c r="M49" s="11"/>
      <c r="N49" s="30"/>
      <c r="O49" s="30"/>
      <c r="P49" s="11"/>
      <c r="Q49" s="29">
        <f>P49</f>
        <v>0</v>
      </c>
      <c r="R49" s="29"/>
      <c r="S49" s="29">
        <f t="shared" si="1"/>
        <v>0</v>
      </c>
      <c r="T49" s="13">
        <f t="shared" si="2"/>
        <v>9</v>
      </c>
    </row>
    <row r="50" spans="1:20" ht="36">
      <c r="A50" s="82"/>
      <c r="B50" s="63" t="s">
        <v>168</v>
      </c>
      <c r="C50" s="63"/>
      <c r="D50" s="20" t="s">
        <v>73</v>
      </c>
      <c r="E50" s="20" t="s">
        <v>80</v>
      </c>
      <c r="F50" s="20" t="s">
        <v>88</v>
      </c>
      <c r="G50" s="20" t="s">
        <v>111</v>
      </c>
      <c r="H50" s="14"/>
      <c r="I50" s="14"/>
      <c r="J50" s="14"/>
      <c r="K50" s="9"/>
      <c r="L50" s="9"/>
      <c r="M50" s="11"/>
      <c r="N50" s="30"/>
      <c r="O50" s="30"/>
      <c r="P50" s="11">
        <v>9</v>
      </c>
      <c r="Q50" s="29">
        <v>9</v>
      </c>
      <c r="R50" s="29">
        <v>9</v>
      </c>
      <c r="S50" s="29">
        <f t="shared" si="1"/>
        <v>9</v>
      </c>
      <c r="T50" s="13">
        <f t="shared" si="2"/>
        <v>36</v>
      </c>
    </row>
    <row r="51" spans="1:20" ht="24">
      <c r="A51" s="82"/>
      <c r="B51" s="63" t="s">
        <v>171</v>
      </c>
      <c r="C51" s="63"/>
      <c r="D51" s="20" t="s">
        <v>73</v>
      </c>
      <c r="E51" s="20" t="s">
        <v>83</v>
      </c>
      <c r="F51" s="20" t="s">
        <v>169</v>
      </c>
      <c r="G51" s="20" t="s">
        <v>111</v>
      </c>
      <c r="H51" s="14"/>
      <c r="I51" s="14"/>
      <c r="J51" s="14"/>
      <c r="K51" s="9"/>
      <c r="L51" s="9"/>
      <c r="M51" s="11"/>
      <c r="N51" s="30"/>
      <c r="O51" s="30"/>
      <c r="P51" s="11"/>
      <c r="Q51" s="29">
        <v>30</v>
      </c>
      <c r="R51" s="29">
        <v>30</v>
      </c>
      <c r="S51" s="29">
        <f t="shared" si="1"/>
        <v>30</v>
      </c>
      <c r="T51" s="13">
        <f t="shared" si="2"/>
        <v>90</v>
      </c>
    </row>
    <row r="52" spans="1:20" ht="120">
      <c r="A52" s="82"/>
      <c r="B52" s="63" t="s">
        <v>33</v>
      </c>
      <c r="C52" s="63"/>
      <c r="D52" s="20" t="s">
        <v>73</v>
      </c>
      <c r="E52" s="20" t="s">
        <v>81</v>
      </c>
      <c r="F52" s="20" t="s">
        <v>87</v>
      </c>
      <c r="G52" s="20">
        <v>611</v>
      </c>
      <c r="H52" s="14"/>
      <c r="I52" s="14">
        <v>7776.24</v>
      </c>
      <c r="J52" s="14">
        <v>8693.7</v>
      </c>
      <c r="K52" s="9">
        <v>8345.38</v>
      </c>
      <c r="L52" s="9"/>
      <c r="M52" s="11"/>
      <c r="N52" s="30"/>
      <c r="O52" s="30"/>
      <c r="P52" s="11"/>
      <c r="Q52" s="29">
        <f aca="true" t="shared" si="8" ref="Q52:Q87">P52</f>
        <v>0</v>
      </c>
      <c r="R52" s="29"/>
      <c r="S52" s="29">
        <f t="shared" si="1"/>
        <v>0</v>
      </c>
      <c r="T52" s="13">
        <f t="shared" si="2"/>
        <v>24815.32</v>
      </c>
    </row>
    <row r="53" spans="1:20" ht="120">
      <c r="A53" s="82"/>
      <c r="B53" s="63" t="s">
        <v>33</v>
      </c>
      <c r="C53" s="63"/>
      <c r="D53" s="20" t="s">
        <v>73</v>
      </c>
      <c r="E53" s="20" t="s">
        <v>81</v>
      </c>
      <c r="F53" s="20" t="s">
        <v>87</v>
      </c>
      <c r="G53" s="20">
        <v>612</v>
      </c>
      <c r="H53" s="14"/>
      <c r="I53" s="14"/>
      <c r="J53" s="14">
        <v>126.69</v>
      </c>
      <c r="K53" s="9">
        <v>321.296</v>
      </c>
      <c r="L53" s="9"/>
      <c r="M53" s="11"/>
      <c r="N53" s="30"/>
      <c r="O53" s="30"/>
      <c r="P53" s="11"/>
      <c r="Q53" s="29">
        <f t="shared" si="8"/>
        <v>0</v>
      </c>
      <c r="R53" s="29"/>
      <c r="S53" s="29">
        <f t="shared" si="1"/>
        <v>0</v>
      </c>
      <c r="T53" s="13">
        <f t="shared" si="2"/>
        <v>447.986</v>
      </c>
    </row>
    <row r="54" spans="1:20" ht="120">
      <c r="A54" s="82"/>
      <c r="B54" s="63" t="s">
        <v>33</v>
      </c>
      <c r="C54" s="63"/>
      <c r="D54" s="20" t="s">
        <v>73</v>
      </c>
      <c r="E54" s="20" t="s">
        <v>82</v>
      </c>
      <c r="F54" s="20" t="s">
        <v>87</v>
      </c>
      <c r="G54" s="20" t="s">
        <v>111</v>
      </c>
      <c r="H54" s="14"/>
      <c r="I54" s="14"/>
      <c r="J54" s="14"/>
      <c r="K54" s="9"/>
      <c r="L54" s="9">
        <v>9590.1</v>
      </c>
      <c r="M54" s="11">
        <v>9684.36</v>
      </c>
      <c r="N54" s="30">
        <v>10407.67</v>
      </c>
      <c r="O54" s="30">
        <v>11524.78</v>
      </c>
      <c r="P54" s="11">
        <v>11547.41</v>
      </c>
      <c r="Q54" s="29">
        <v>12380.04</v>
      </c>
      <c r="R54" s="29">
        <v>12380.04</v>
      </c>
      <c r="S54" s="29">
        <f t="shared" si="1"/>
        <v>12380.04</v>
      </c>
      <c r="T54" s="13">
        <f t="shared" si="2"/>
        <v>89894.44</v>
      </c>
    </row>
    <row r="55" spans="1:20" ht="120">
      <c r="A55" s="82"/>
      <c r="B55" s="63" t="s">
        <v>33</v>
      </c>
      <c r="C55" s="63"/>
      <c r="D55" s="20" t="s">
        <v>73</v>
      </c>
      <c r="E55" s="20" t="s">
        <v>82</v>
      </c>
      <c r="F55" s="20" t="s">
        <v>87</v>
      </c>
      <c r="G55" s="20" t="s">
        <v>108</v>
      </c>
      <c r="H55" s="14"/>
      <c r="I55" s="14"/>
      <c r="J55" s="14"/>
      <c r="K55" s="9"/>
      <c r="L55" s="9"/>
      <c r="M55" s="11">
        <v>198.06</v>
      </c>
      <c r="N55" s="30"/>
      <c r="O55" s="30"/>
      <c r="P55" s="11">
        <v>0</v>
      </c>
      <c r="Q55" s="29">
        <f t="shared" si="8"/>
        <v>0</v>
      </c>
      <c r="R55" s="29"/>
      <c r="S55" s="29">
        <f t="shared" si="1"/>
        <v>0</v>
      </c>
      <c r="T55" s="13">
        <f t="shared" si="2"/>
        <v>198.06</v>
      </c>
    </row>
    <row r="56" spans="1:20" ht="36">
      <c r="A56" s="82"/>
      <c r="B56" s="63" t="s">
        <v>183</v>
      </c>
      <c r="C56" s="63"/>
      <c r="D56" s="20" t="s">
        <v>73</v>
      </c>
      <c r="E56" s="20" t="s">
        <v>80</v>
      </c>
      <c r="F56" s="20" t="s">
        <v>88</v>
      </c>
      <c r="G56" s="20" t="s">
        <v>111</v>
      </c>
      <c r="H56" s="14"/>
      <c r="I56" s="14"/>
      <c r="J56" s="14"/>
      <c r="K56" s="9"/>
      <c r="L56" s="9"/>
      <c r="M56" s="11"/>
      <c r="N56" s="30"/>
      <c r="O56" s="30"/>
      <c r="P56" s="11">
        <v>40.5</v>
      </c>
      <c r="Q56" s="29">
        <v>51.6</v>
      </c>
      <c r="R56" s="29">
        <v>25.8</v>
      </c>
      <c r="S56" s="29">
        <f t="shared" si="1"/>
        <v>25.8</v>
      </c>
      <c r="T56" s="13">
        <f t="shared" si="2"/>
        <v>143.7</v>
      </c>
    </row>
    <row r="57" spans="1:20" ht="15">
      <c r="A57" s="82"/>
      <c r="B57" s="63" t="s">
        <v>68</v>
      </c>
      <c r="C57" s="63"/>
      <c r="D57" s="20" t="s">
        <v>73</v>
      </c>
      <c r="E57" s="20" t="s">
        <v>80</v>
      </c>
      <c r="F57" s="20" t="s">
        <v>88</v>
      </c>
      <c r="G57" s="20">
        <v>611</v>
      </c>
      <c r="H57" s="14"/>
      <c r="I57" s="14">
        <v>13796.9</v>
      </c>
      <c r="J57" s="14">
        <v>13262</v>
      </c>
      <c r="K57" s="9">
        <v>10778.078</v>
      </c>
      <c r="L57" s="9">
        <v>18255.31</v>
      </c>
      <c r="M57" s="11">
        <v>13663.05</v>
      </c>
      <c r="N57" s="30">
        <v>25318.52</v>
      </c>
      <c r="O57" s="30">
        <v>27583.17</v>
      </c>
      <c r="P57" s="11">
        <v>29774.6</v>
      </c>
      <c r="Q57" s="29">
        <v>31473.86</v>
      </c>
      <c r="R57" s="29">
        <v>25194.54</v>
      </c>
      <c r="S57" s="29">
        <v>25212.91</v>
      </c>
      <c r="T57" s="13">
        <f t="shared" si="2"/>
        <v>234312.93800000002</v>
      </c>
    </row>
    <row r="58" spans="1:20" ht="15">
      <c r="A58" s="82"/>
      <c r="B58" s="63" t="s">
        <v>68</v>
      </c>
      <c r="C58" s="63"/>
      <c r="D58" s="20" t="s">
        <v>73</v>
      </c>
      <c r="E58" s="20" t="s">
        <v>80</v>
      </c>
      <c r="F58" s="20" t="s">
        <v>88</v>
      </c>
      <c r="G58" s="20">
        <v>612</v>
      </c>
      <c r="H58" s="14"/>
      <c r="I58" s="14">
        <v>74.53</v>
      </c>
      <c r="J58" s="14">
        <v>578.87</v>
      </c>
      <c r="K58" s="9">
        <v>591.298</v>
      </c>
      <c r="L58" s="9"/>
      <c r="M58" s="11">
        <v>2771.62</v>
      </c>
      <c r="N58" s="30"/>
      <c r="O58" s="30">
        <v>2187.25</v>
      </c>
      <c r="P58" s="11"/>
      <c r="Q58" s="29">
        <f t="shared" si="8"/>
        <v>0</v>
      </c>
      <c r="R58" s="29"/>
      <c r="S58" s="29">
        <f t="shared" si="1"/>
        <v>0</v>
      </c>
      <c r="T58" s="13">
        <f t="shared" si="2"/>
        <v>6203.567999999999</v>
      </c>
    </row>
    <row r="59" spans="1:20" ht="84">
      <c r="A59" s="82"/>
      <c r="B59" s="63" t="s">
        <v>34</v>
      </c>
      <c r="C59" s="63"/>
      <c r="D59" s="20" t="s">
        <v>73</v>
      </c>
      <c r="E59" s="20" t="s">
        <v>80</v>
      </c>
      <c r="F59" s="20" t="s">
        <v>89</v>
      </c>
      <c r="G59" s="20">
        <v>612</v>
      </c>
      <c r="H59" s="14"/>
      <c r="I59" s="14">
        <v>13.53</v>
      </c>
      <c r="J59" s="14">
        <v>13.2</v>
      </c>
      <c r="K59" s="9"/>
      <c r="L59" s="9"/>
      <c r="M59" s="11"/>
      <c r="N59" s="30"/>
      <c r="O59" s="30"/>
      <c r="P59" s="11"/>
      <c r="Q59" s="29">
        <f t="shared" si="8"/>
        <v>0</v>
      </c>
      <c r="R59" s="29"/>
      <c r="S59" s="29">
        <f t="shared" si="1"/>
        <v>0</v>
      </c>
      <c r="T59" s="13">
        <f t="shared" si="2"/>
        <v>26.729999999999997</v>
      </c>
    </row>
    <row r="60" spans="1:20" ht="144">
      <c r="A60" s="82"/>
      <c r="B60" s="63" t="s">
        <v>35</v>
      </c>
      <c r="C60" s="63"/>
      <c r="D60" s="20" t="s">
        <v>73</v>
      </c>
      <c r="E60" s="20" t="s">
        <v>80</v>
      </c>
      <c r="F60" s="20" t="s">
        <v>90</v>
      </c>
      <c r="G60" s="20">
        <v>612</v>
      </c>
      <c r="H60" s="14"/>
      <c r="I60" s="14">
        <v>109.5</v>
      </c>
      <c r="J60" s="14"/>
      <c r="K60" s="9"/>
      <c r="L60" s="9"/>
      <c r="M60" s="11"/>
      <c r="N60" s="30"/>
      <c r="O60" s="30"/>
      <c r="P60" s="11"/>
      <c r="Q60" s="29">
        <f t="shared" si="8"/>
        <v>0</v>
      </c>
      <c r="R60" s="29"/>
      <c r="S60" s="29">
        <f t="shared" si="1"/>
        <v>0</v>
      </c>
      <c r="T60" s="13">
        <f t="shared" si="2"/>
        <v>109.5</v>
      </c>
    </row>
    <row r="61" spans="1:20" ht="144">
      <c r="A61" s="82"/>
      <c r="B61" s="63" t="s">
        <v>36</v>
      </c>
      <c r="C61" s="63"/>
      <c r="D61" s="20" t="s">
        <v>73</v>
      </c>
      <c r="E61" s="20" t="s">
        <v>80</v>
      </c>
      <c r="F61" s="20" t="s">
        <v>91</v>
      </c>
      <c r="G61" s="20">
        <v>612</v>
      </c>
      <c r="H61" s="14"/>
      <c r="I61" s="14">
        <v>225.5</v>
      </c>
      <c r="J61" s="14">
        <v>246.6</v>
      </c>
      <c r="K61" s="9"/>
      <c r="L61" s="9"/>
      <c r="M61" s="11"/>
      <c r="N61" s="30"/>
      <c r="O61" s="30"/>
      <c r="P61" s="11"/>
      <c r="Q61" s="29">
        <f t="shared" si="8"/>
        <v>0</v>
      </c>
      <c r="R61" s="29"/>
      <c r="S61" s="29">
        <f t="shared" si="1"/>
        <v>0</v>
      </c>
      <c r="T61" s="13">
        <f t="shared" si="2"/>
        <v>472.1</v>
      </c>
    </row>
    <row r="62" spans="1:20" ht="168">
      <c r="A62" s="82"/>
      <c r="B62" s="63" t="s">
        <v>37</v>
      </c>
      <c r="C62" s="63"/>
      <c r="D62" s="20" t="s">
        <v>73</v>
      </c>
      <c r="E62" s="20" t="s">
        <v>80</v>
      </c>
      <c r="F62" s="20" t="s">
        <v>92</v>
      </c>
      <c r="G62" s="20">
        <v>612</v>
      </c>
      <c r="H62" s="14"/>
      <c r="I62" s="14">
        <v>56.38</v>
      </c>
      <c r="J62" s="14"/>
      <c r="K62" s="9"/>
      <c r="L62" s="9"/>
      <c r="M62" s="11"/>
      <c r="N62" s="30"/>
      <c r="O62" s="30"/>
      <c r="P62" s="11"/>
      <c r="Q62" s="29">
        <f t="shared" si="8"/>
        <v>0</v>
      </c>
      <c r="R62" s="29"/>
      <c r="S62" s="29">
        <f t="shared" si="1"/>
        <v>0</v>
      </c>
      <c r="T62" s="13">
        <f t="shared" si="2"/>
        <v>56.38</v>
      </c>
    </row>
    <row r="63" spans="1:20" ht="168">
      <c r="A63" s="82"/>
      <c r="B63" s="63" t="s">
        <v>38</v>
      </c>
      <c r="C63" s="63"/>
      <c r="D63" s="20" t="s">
        <v>73</v>
      </c>
      <c r="E63" s="20" t="s">
        <v>80</v>
      </c>
      <c r="F63" s="20" t="s">
        <v>92</v>
      </c>
      <c r="G63" s="20">
        <v>612</v>
      </c>
      <c r="H63" s="14"/>
      <c r="I63" s="14"/>
      <c r="J63" s="14">
        <v>61.65</v>
      </c>
      <c r="K63" s="9"/>
      <c r="L63" s="9"/>
      <c r="M63" s="11"/>
      <c r="N63" s="30"/>
      <c r="O63" s="30"/>
      <c r="P63" s="11"/>
      <c r="Q63" s="29">
        <f t="shared" si="8"/>
        <v>0</v>
      </c>
      <c r="R63" s="29"/>
      <c r="S63" s="29">
        <f t="shared" si="1"/>
        <v>0</v>
      </c>
      <c r="T63" s="13">
        <f t="shared" si="2"/>
        <v>61.65</v>
      </c>
    </row>
    <row r="64" spans="1:20" ht="36.75" customHeight="1">
      <c r="A64" s="82"/>
      <c r="B64" s="63" t="s">
        <v>39</v>
      </c>
      <c r="C64" s="63"/>
      <c r="D64" s="20" t="s">
        <v>73</v>
      </c>
      <c r="E64" s="20" t="s">
        <v>80</v>
      </c>
      <c r="F64" s="20" t="s">
        <v>93</v>
      </c>
      <c r="G64" s="20">
        <v>612</v>
      </c>
      <c r="H64" s="14"/>
      <c r="I64" s="14"/>
      <c r="J64" s="14">
        <v>0.132</v>
      </c>
      <c r="K64" s="9"/>
      <c r="L64" s="22"/>
      <c r="M64" s="11"/>
      <c r="N64" s="30"/>
      <c r="O64" s="30"/>
      <c r="P64" s="11"/>
      <c r="Q64" s="29">
        <f t="shared" si="8"/>
        <v>0</v>
      </c>
      <c r="R64" s="29"/>
      <c r="S64" s="29">
        <f t="shared" si="1"/>
        <v>0</v>
      </c>
      <c r="T64" s="13">
        <f t="shared" si="2"/>
        <v>0.132</v>
      </c>
    </row>
    <row r="65" spans="1:22" ht="168" hidden="1">
      <c r="A65" s="82"/>
      <c r="B65" s="63" t="s">
        <v>40</v>
      </c>
      <c r="C65" s="63"/>
      <c r="D65" s="20" t="s">
        <v>73</v>
      </c>
      <c r="E65" s="20" t="s">
        <v>80</v>
      </c>
      <c r="F65" s="20" t="s">
        <v>41</v>
      </c>
      <c r="G65" s="20">
        <v>521</v>
      </c>
      <c r="H65" s="14"/>
      <c r="I65" s="14"/>
      <c r="J65" s="14"/>
      <c r="K65" s="9"/>
      <c r="L65" s="22"/>
      <c r="M65" s="11"/>
      <c r="N65" s="30"/>
      <c r="O65" s="30"/>
      <c r="P65" s="11"/>
      <c r="Q65" s="29">
        <f t="shared" si="8"/>
        <v>0</v>
      </c>
      <c r="R65" s="29"/>
      <c r="S65" s="29">
        <f t="shared" si="1"/>
        <v>0</v>
      </c>
      <c r="T65" s="13">
        <f t="shared" si="2"/>
        <v>0</v>
      </c>
      <c r="V65">
        <v>161.2</v>
      </c>
    </row>
    <row r="66" spans="1:22" ht="180" hidden="1">
      <c r="A66" s="82"/>
      <c r="B66" s="63" t="s">
        <v>42</v>
      </c>
      <c r="C66" s="63"/>
      <c r="D66" s="20" t="s">
        <v>73</v>
      </c>
      <c r="E66" s="20" t="s">
        <v>80</v>
      </c>
      <c r="F66" s="20" t="s">
        <v>41</v>
      </c>
      <c r="G66" s="20">
        <v>521</v>
      </c>
      <c r="H66" s="14"/>
      <c r="I66" s="14"/>
      <c r="J66" s="14"/>
      <c r="K66" s="9"/>
      <c r="L66" s="22"/>
      <c r="M66" s="11"/>
      <c r="N66" s="30"/>
      <c r="O66" s="30"/>
      <c r="P66" s="11"/>
      <c r="Q66" s="29">
        <f t="shared" si="8"/>
        <v>0</v>
      </c>
      <c r="R66" s="29"/>
      <c r="S66" s="29">
        <f t="shared" si="1"/>
        <v>0</v>
      </c>
      <c r="T66" s="13">
        <f t="shared" si="2"/>
        <v>0</v>
      </c>
      <c r="V66">
        <v>86.6</v>
      </c>
    </row>
    <row r="67" spans="1:22" ht="180" hidden="1">
      <c r="A67" s="82"/>
      <c r="B67" s="63" t="s">
        <v>43</v>
      </c>
      <c r="C67" s="63"/>
      <c r="D67" s="20" t="s">
        <v>73</v>
      </c>
      <c r="E67" s="20" t="s">
        <v>80</v>
      </c>
      <c r="F67" s="20" t="s">
        <v>41</v>
      </c>
      <c r="G67" s="20">
        <v>521</v>
      </c>
      <c r="H67" s="14"/>
      <c r="I67" s="14"/>
      <c r="J67" s="14"/>
      <c r="K67" s="9"/>
      <c r="L67" s="22"/>
      <c r="M67" s="11"/>
      <c r="N67" s="30"/>
      <c r="O67" s="30"/>
      <c r="P67" s="11"/>
      <c r="Q67" s="29">
        <f t="shared" si="8"/>
        <v>0</v>
      </c>
      <c r="R67" s="29"/>
      <c r="S67" s="29">
        <f t="shared" si="1"/>
        <v>0</v>
      </c>
      <c r="T67" s="13">
        <f t="shared" si="2"/>
        <v>0</v>
      </c>
      <c r="V67">
        <v>12.6</v>
      </c>
    </row>
    <row r="68" spans="1:22" ht="180" hidden="1">
      <c r="A68" s="82"/>
      <c r="B68" s="63" t="s">
        <v>44</v>
      </c>
      <c r="C68" s="63"/>
      <c r="D68" s="20" t="s">
        <v>73</v>
      </c>
      <c r="E68" s="20" t="s">
        <v>80</v>
      </c>
      <c r="F68" s="20" t="s">
        <v>94</v>
      </c>
      <c r="G68" s="20">
        <v>612</v>
      </c>
      <c r="H68" s="14"/>
      <c r="I68" s="14"/>
      <c r="J68" s="14"/>
      <c r="K68" s="9"/>
      <c r="L68" s="22"/>
      <c r="M68" s="11"/>
      <c r="N68" s="30"/>
      <c r="O68" s="30"/>
      <c r="P68" s="11"/>
      <c r="Q68" s="29">
        <f t="shared" si="8"/>
        <v>0</v>
      </c>
      <c r="R68" s="29"/>
      <c r="S68" s="29">
        <f t="shared" si="1"/>
        <v>0</v>
      </c>
      <c r="T68" s="13">
        <f t="shared" si="2"/>
        <v>0</v>
      </c>
      <c r="V68">
        <v>1.4</v>
      </c>
    </row>
    <row r="69" spans="1:22" ht="168" hidden="1">
      <c r="A69" s="82"/>
      <c r="B69" s="63" t="s">
        <v>45</v>
      </c>
      <c r="C69" s="63"/>
      <c r="D69" s="20" t="s">
        <v>73</v>
      </c>
      <c r="E69" s="20" t="s">
        <v>80</v>
      </c>
      <c r="F69" s="20" t="s">
        <v>94</v>
      </c>
      <c r="G69" s="20">
        <v>612</v>
      </c>
      <c r="H69" s="14"/>
      <c r="I69" s="14"/>
      <c r="J69" s="14"/>
      <c r="K69" s="9"/>
      <c r="L69" s="22"/>
      <c r="M69" s="11"/>
      <c r="N69" s="30"/>
      <c r="O69" s="30"/>
      <c r="P69" s="11"/>
      <c r="Q69" s="29">
        <f t="shared" si="8"/>
        <v>0</v>
      </c>
      <c r="R69" s="29"/>
      <c r="S69" s="29">
        <f t="shared" si="1"/>
        <v>0</v>
      </c>
      <c r="T69" s="13">
        <f t="shared" si="2"/>
        <v>0</v>
      </c>
      <c r="V69">
        <v>62</v>
      </c>
    </row>
    <row r="70" spans="1:20" ht="57.75" customHeight="1">
      <c r="A70" s="82"/>
      <c r="B70" s="63" t="s">
        <v>33</v>
      </c>
      <c r="C70" s="63"/>
      <c r="D70" s="20" t="s">
        <v>73</v>
      </c>
      <c r="E70" s="20" t="s">
        <v>80</v>
      </c>
      <c r="F70" s="20" t="s">
        <v>87</v>
      </c>
      <c r="G70" s="20">
        <v>611</v>
      </c>
      <c r="H70" s="14"/>
      <c r="I70" s="14">
        <v>9917.74</v>
      </c>
      <c r="J70" s="14">
        <v>7912.1</v>
      </c>
      <c r="K70" s="9">
        <v>7687.84</v>
      </c>
      <c r="L70" s="22"/>
      <c r="M70" s="11"/>
      <c r="N70" s="30"/>
      <c r="O70" s="30"/>
      <c r="P70" s="11"/>
      <c r="Q70" s="29">
        <f t="shared" si="8"/>
        <v>0</v>
      </c>
      <c r="R70" s="29"/>
      <c r="S70" s="29">
        <f t="shared" si="1"/>
        <v>0</v>
      </c>
      <c r="T70" s="13">
        <f t="shared" si="2"/>
        <v>25517.68</v>
      </c>
    </row>
    <row r="71" spans="1:20" ht="61.5" customHeight="1">
      <c r="A71" s="82"/>
      <c r="B71" s="63" t="s">
        <v>33</v>
      </c>
      <c r="C71" s="63"/>
      <c r="D71" s="20" t="s">
        <v>73</v>
      </c>
      <c r="E71" s="20" t="s">
        <v>80</v>
      </c>
      <c r="F71" s="20" t="s">
        <v>87</v>
      </c>
      <c r="G71" s="20">
        <v>612</v>
      </c>
      <c r="H71" s="14"/>
      <c r="I71" s="14">
        <v>2059.84</v>
      </c>
      <c r="J71" s="14">
        <v>2039.19</v>
      </c>
      <c r="K71" s="9">
        <v>207.53</v>
      </c>
      <c r="L71" s="22"/>
      <c r="M71" s="11"/>
      <c r="N71" s="30"/>
      <c r="O71" s="30"/>
      <c r="P71" s="11"/>
      <c r="Q71" s="29">
        <f t="shared" si="8"/>
        <v>0</v>
      </c>
      <c r="R71" s="29"/>
      <c r="S71" s="29">
        <f t="shared" si="1"/>
        <v>0</v>
      </c>
      <c r="T71" s="13">
        <f t="shared" si="2"/>
        <v>4306.56</v>
      </c>
    </row>
    <row r="72" spans="1:22" ht="48" hidden="1">
      <c r="A72" s="82"/>
      <c r="B72" s="63" t="s">
        <v>46</v>
      </c>
      <c r="C72" s="63"/>
      <c r="D72" s="20" t="s">
        <v>73</v>
      </c>
      <c r="E72" s="20" t="s">
        <v>81</v>
      </c>
      <c r="F72" s="20" t="s">
        <v>47</v>
      </c>
      <c r="G72" s="20">
        <v>612</v>
      </c>
      <c r="H72" s="14"/>
      <c r="I72" s="14"/>
      <c r="J72" s="14"/>
      <c r="K72" s="9"/>
      <c r="L72" s="22"/>
      <c r="M72" s="18"/>
      <c r="N72" s="34"/>
      <c r="O72" s="34"/>
      <c r="P72" s="18"/>
      <c r="Q72" s="29">
        <f t="shared" si="8"/>
        <v>0</v>
      </c>
      <c r="R72" s="29"/>
      <c r="S72" s="29">
        <f t="shared" si="1"/>
        <v>0</v>
      </c>
      <c r="T72" s="13">
        <f t="shared" si="2"/>
        <v>0</v>
      </c>
      <c r="V72">
        <v>293.01</v>
      </c>
    </row>
    <row r="73" spans="1:22" ht="60" hidden="1">
      <c r="A73" s="82"/>
      <c r="B73" s="63" t="s">
        <v>48</v>
      </c>
      <c r="C73" s="63"/>
      <c r="D73" s="20" t="s">
        <v>73</v>
      </c>
      <c r="E73" s="20" t="s">
        <v>81</v>
      </c>
      <c r="F73" s="20" t="s">
        <v>49</v>
      </c>
      <c r="G73" s="20">
        <v>612</v>
      </c>
      <c r="H73" s="14"/>
      <c r="I73" s="14"/>
      <c r="J73" s="14"/>
      <c r="K73" s="9"/>
      <c r="L73" s="22"/>
      <c r="M73" s="18"/>
      <c r="N73" s="34"/>
      <c r="O73" s="34"/>
      <c r="P73" s="18"/>
      <c r="Q73" s="29">
        <f t="shared" si="8"/>
        <v>0</v>
      </c>
      <c r="R73" s="29"/>
      <c r="S73" s="29">
        <f t="shared" si="1"/>
        <v>0</v>
      </c>
      <c r="T73" s="13">
        <f t="shared" si="2"/>
        <v>0</v>
      </c>
      <c r="V73">
        <v>3.019</v>
      </c>
    </row>
    <row r="74" spans="1:20" ht="156" customHeight="1">
      <c r="A74" s="82"/>
      <c r="B74" s="63" t="s">
        <v>116</v>
      </c>
      <c r="C74" s="63"/>
      <c r="D74" s="20" t="s">
        <v>73</v>
      </c>
      <c r="E74" s="20" t="s">
        <v>80</v>
      </c>
      <c r="F74" s="25" t="s">
        <v>118</v>
      </c>
      <c r="G74" s="20" t="s">
        <v>108</v>
      </c>
      <c r="H74" s="14"/>
      <c r="I74" s="14"/>
      <c r="J74" s="14"/>
      <c r="K74" s="9"/>
      <c r="L74" s="22"/>
      <c r="M74" s="11">
        <v>1923.68</v>
      </c>
      <c r="N74" s="31">
        <v>475.96</v>
      </c>
      <c r="O74" s="34"/>
      <c r="P74" s="18"/>
      <c r="Q74" s="29">
        <f t="shared" si="8"/>
        <v>0</v>
      </c>
      <c r="R74" s="29"/>
      <c r="S74" s="29">
        <f t="shared" si="1"/>
        <v>0</v>
      </c>
      <c r="T74" s="13">
        <f t="shared" si="2"/>
        <v>2399.64</v>
      </c>
    </row>
    <row r="75" spans="1:20" ht="168">
      <c r="A75" s="82"/>
      <c r="B75" s="63" t="s">
        <v>160</v>
      </c>
      <c r="C75" s="63"/>
      <c r="D75" s="20" t="s">
        <v>73</v>
      </c>
      <c r="E75" s="20" t="s">
        <v>80</v>
      </c>
      <c r="F75" s="53" t="s">
        <v>166</v>
      </c>
      <c r="G75" s="20" t="s">
        <v>108</v>
      </c>
      <c r="H75" s="14"/>
      <c r="I75" s="14"/>
      <c r="J75" s="14"/>
      <c r="K75" s="9"/>
      <c r="L75" s="22"/>
      <c r="M75" s="11">
        <v>19.43</v>
      </c>
      <c r="N75" s="31">
        <v>4.86</v>
      </c>
      <c r="O75" s="34"/>
      <c r="P75" s="18"/>
      <c r="Q75" s="29">
        <f t="shared" si="8"/>
        <v>0</v>
      </c>
      <c r="R75" s="29"/>
      <c r="S75" s="29">
        <f t="shared" si="1"/>
        <v>0</v>
      </c>
      <c r="T75" s="13">
        <f t="shared" si="2"/>
        <v>24.29</v>
      </c>
    </row>
    <row r="76" spans="1:20" ht="168" customHeight="1">
      <c r="A76" s="82"/>
      <c r="B76" s="63" t="s">
        <v>116</v>
      </c>
      <c r="C76" s="63"/>
      <c r="D76" s="20" t="s">
        <v>73</v>
      </c>
      <c r="E76" s="20" t="s">
        <v>82</v>
      </c>
      <c r="F76" s="80" t="s">
        <v>118</v>
      </c>
      <c r="G76" s="20" t="s">
        <v>108</v>
      </c>
      <c r="H76" s="14"/>
      <c r="I76" s="14"/>
      <c r="J76" s="14"/>
      <c r="K76" s="9"/>
      <c r="L76" s="22"/>
      <c r="M76" s="11"/>
      <c r="N76" s="31">
        <v>513.59</v>
      </c>
      <c r="O76" s="34"/>
      <c r="P76" s="18"/>
      <c r="Q76" s="29">
        <f t="shared" si="8"/>
        <v>0</v>
      </c>
      <c r="R76" s="29"/>
      <c r="S76" s="29">
        <f t="shared" si="1"/>
        <v>0</v>
      </c>
      <c r="T76" s="13">
        <f t="shared" si="2"/>
        <v>513.59</v>
      </c>
    </row>
    <row r="77" spans="1:20" ht="180" customHeight="1">
      <c r="A77" s="82"/>
      <c r="B77" s="63" t="s">
        <v>160</v>
      </c>
      <c r="C77" s="63"/>
      <c r="D77" s="20" t="s">
        <v>73</v>
      </c>
      <c r="E77" s="20" t="s">
        <v>82</v>
      </c>
      <c r="F77" s="80" t="s">
        <v>117</v>
      </c>
      <c r="G77" s="20" t="s">
        <v>108</v>
      </c>
      <c r="H77" s="14"/>
      <c r="I77" s="14"/>
      <c r="J77" s="14"/>
      <c r="K77" s="9"/>
      <c r="L77" s="22"/>
      <c r="M77" s="11"/>
      <c r="N77" s="31">
        <v>5.24</v>
      </c>
      <c r="O77" s="34"/>
      <c r="P77" s="18"/>
      <c r="Q77" s="29">
        <f t="shared" si="8"/>
        <v>0</v>
      </c>
      <c r="R77" s="29"/>
      <c r="S77" s="29">
        <f t="shared" si="1"/>
        <v>0</v>
      </c>
      <c r="T77" s="13">
        <f t="shared" si="2"/>
        <v>5.24</v>
      </c>
    </row>
    <row r="78" spans="1:20" ht="12" customHeight="1">
      <c r="A78" s="82"/>
      <c r="B78" s="63" t="s">
        <v>116</v>
      </c>
      <c r="C78" s="63"/>
      <c r="D78" s="20" t="s">
        <v>73</v>
      </c>
      <c r="E78" s="20" t="s">
        <v>83</v>
      </c>
      <c r="F78" s="20" t="s">
        <v>95</v>
      </c>
      <c r="G78" s="20">
        <v>111</v>
      </c>
      <c r="H78" s="14"/>
      <c r="I78" s="14"/>
      <c r="J78" s="14">
        <v>841.33</v>
      </c>
      <c r="K78" s="9">
        <v>2886.974</v>
      </c>
      <c r="L78" s="9">
        <v>11897.77</v>
      </c>
      <c r="M78" s="11">
        <v>8457.32</v>
      </c>
      <c r="N78" s="30">
        <v>7993.99</v>
      </c>
      <c r="O78" s="30">
        <v>9161.95</v>
      </c>
      <c r="P78" s="11">
        <v>10670.11</v>
      </c>
      <c r="Q78" s="29">
        <v>15739.91</v>
      </c>
      <c r="R78" s="29">
        <v>15739.91</v>
      </c>
      <c r="S78" s="29">
        <f t="shared" si="1"/>
        <v>15739.91</v>
      </c>
      <c r="T78" s="13">
        <f>SUM(H78:S78)</f>
        <v>99129.17400000001</v>
      </c>
    </row>
    <row r="79" spans="1:20" ht="12" customHeight="1">
      <c r="A79" s="82"/>
      <c r="B79" s="63" t="s">
        <v>50</v>
      </c>
      <c r="C79" s="63"/>
      <c r="D79" s="20" t="s">
        <v>73</v>
      </c>
      <c r="E79" s="20" t="s">
        <v>83</v>
      </c>
      <c r="F79" s="20" t="s">
        <v>95</v>
      </c>
      <c r="G79" s="20">
        <v>112</v>
      </c>
      <c r="H79" s="14"/>
      <c r="I79" s="14"/>
      <c r="J79" s="14"/>
      <c r="K79" s="9">
        <v>1.197</v>
      </c>
      <c r="L79" s="9"/>
      <c r="M79" s="11">
        <v>1.67</v>
      </c>
      <c r="N79" s="30">
        <v>0.57</v>
      </c>
      <c r="O79" s="30">
        <v>58.74</v>
      </c>
      <c r="P79" s="11">
        <v>82.33</v>
      </c>
      <c r="Q79" s="29">
        <v>0</v>
      </c>
      <c r="R79" s="29"/>
      <c r="S79" s="29">
        <f t="shared" si="1"/>
        <v>0</v>
      </c>
      <c r="T79" s="13">
        <f t="shared" si="2"/>
        <v>144.507</v>
      </c>
    </row>
    <row r="80" spans="1:20" ht="12" customHeight="1">
      <c r="A80" s="82"/>
      <c r="B80" s="63" t="s">
        <v>50</v>
      </c>
      <c r="C80" s="63"/>
      <c r="D80" s="20" t="s">
        <v>73</v>
      </c>
      <c r="E80" s="20" t="s">
        <v>83</v>
      </c>
      <c r="F80" s="20" t="s">
        <v>95</v>
      </c>
      <c r="G80" s="20">
        <v>119</v>
      </c>
      <c r="H80" s="14"/>
      <c r="I80" s="14"/>
      <c r="J80" s="14">
        <v>240.4</v>
      </c>
      <c r="K80" s="9">
        <v>916.76</v>
      </c>
      <c r="L80" s="9">
        <v>3234</v>
      </c>
      <c r="M80" s="11">
        <v>2775.55</v>
      </c>
      <c r="N80" s="30">
        <v>2365.16</v>
      </c>
      <c r="O80" s="30">
        <v>2665.14</v>
      </c>
      <c r="P80" s="11">
        <v>3260.95</v>
      </c>
      <c r="Q80" s="29">
        <v>0</v>
      </c>
      <c r="R80" s="29"/>
      <c r="S80" s="29">
        <f t="shared" si="1"/>
        <v>0</v>
      </c>
      <c r="T80" s="13">
        <f t="shared" si="2"/>
        <v>15457.96</v>
      </c>
    </row>
    <row r="81" spans="1:20" ht="12" customHeight="1">
      <c r="A81" s="82"/>
      <c r="B81" s="63" t="s">
        <v>50</v>
      </c>
      <c r="C81" s="63"/>
      <c r="D81" s="20" t="s">
        <v>73</v>
      </c>
      <c r="E81" s="20" t="s">
        <v>83</v>
      </c>
      <c r="F81" s="20" t="s">
        <v>95</v>
      </c>
      <c r="G81" s="20">
        <v>244</v>
      </c>
      <c r="H81" s="14"/>
      <c r="I81" s="14"/>
      <c r="J81" s="14">
        <v>34.87</v>
      </c>
      <c r="K81" s="9">
        <v>87.51</v>
      </c>
      <c r="L81" s="9">
        <v>144.58</v>
      </c>
      <c r="M81" s="11">
        <v>396.01</v>
      </c>
      <c r="N81" s="30">
        <v>175.85</v>
      </c>
      <c r="O81" s="30">
        <v>619.75</v>
      </c>
      <c r="P81" s="11">
        <v>337.4</v>
      </c>
      <c r="Q81" s="29">
        <v>672.15</v>
      </c>
      <c r="R81" s="29">
        <v>491.58</v>
      </c>
      <c r="S81" s="29">
        <f t="shared" si="1"/>
        <v>491.58</v>
      </c>
      <c r="T81" s="13">
        <f t="shared" si="2"/>
        <v>3451.28</v>
      </c>
    </row>
    <row r="82" spans="1:20" ht="12" customHeight="1">
      <c r="A82" s="82"/>
      <c r="B82" s="63" t="s">
        <v>50</v>
      </c>
      <c r="C82" s="63"/>
      <c r="D82" s="20" t="s">
        <v>73</v>
      </c>
      <c r="E82" s="20" t="s">
        <v>83</v>
      </c>
      <c r="F82" s="20" t="s">
        <v>95</v>
      </c>
      <c r="G82" s="20" t="s">
        <v>107</v>
      </c>
      <c r="H82" s="14"/>
      <c r="I82" s="14"/>
      <c r="J82" s="14"/>
      <c r="K82" s="9"/>
      <c r="L82" s="9">
        <v>0.4</v>
      </c>
      <c r="M82" s="11">
        <v>5.5</v>
      </c>
      <c r="N82" s="30"/>
      <c r="O82" s="30"/>
      <c r="P82" s="11"/>
      <c r="Q82" s="29">
        <f t="shared" si="8"/>
        <v>0</v>
      </c>
      <c r="R82" s="29"/>
      <c r="S82" s="29">
        <f t="shared" si="1"/>
        <v>0</v>
      </c>
      <c r="T82" s="13">
        <f t="shared" si="2"/>
        <v>5.9</v>
      </c>
    </row>
    <row r="83" spans="1:20" ht="12" customHeight="1">
      <c r="A83" s="82"/>
      <c r="B83" s="63" t="s">
        <v>50</v>
      </c>
      <c r="C83" s="63"/>
      <c r="D83" s="20" t="s">
        <v>73</v>
      </c>
      <c r="E83" s="20" t="s">
        <v>83</v>
      </c>
      <c r="F83" s="20" t="s">
        <v>95</v>
      </c>
      <c r="G83" s="20">
        <v>852</v>
      </c>
      <c r="H83" s="14"/>
      <c r="I83" s="14"/>
      <c r="J83" s="14"/>
      <c r="K83" s="9">
        <v>4</v>
      </c>
      <c r="L83" s="9"/>
      <c r="M83" s="11">
        <v>1.4</v>
      </c>
      <c r="N83" s="30"/>
      <c r="O83" s="30"/>
      <c r="P83" s="11"/>
      <c r="Q83" s="29">
        <f t="shared" si="8"/>
        <v>0</v>
      </c>
      <c r="R83" s="29"/>
      <c r="S83" s="29">
        <f t="shared" si="1"/>
        <v>0</v>
      </c>
      <c r="T83" s="13">
        <f t="shared" si="2"/>
        <v>5.4</v>
      </c>
    </row>
    <row r="84" spans="1:20" ht="12" customHeight="1">
      <c r="A84" s="82"/>
      <c r="B84" s="63" t="s">
        <v>50</v>
      </c>
      <c r="C84" s="63"/>
      <c r="D84" s="20" t="s">
        <v>73</v>
      </c>
      <c r="E84" s="20" t="s">
        <v>83</v>
      </c>
      <c r="F84" s="20" t="s">
        <v>95</v>
      </c>
      <c r="G84" s="20">
        <v>853</v>
      </c>
      <c r="H84" s="14"/>
      <c r="I84" s="14"/>
      <c r="J84" s="14">
        <v>0.149</v>
      </c>
      <c r="K84" s="9">
        <v>3.096</v>
      </c>
      <c r="L84" s="9">
        <v>7.03</v>
      </c>
      <c r="M84" s="11">
        <v>16.62</v>
      </c>
      <c r="N84" s="30">
        <v>1.84</v>
      </c>
      <c r="O84" s="30"/>
      <c r="P84" s="11">
        <v>36.08</v>
      </c>
      <c r="Q84" s="29">
        <v>0</v>
      </c>
      <c r="R84" s="29"/>
      <c r="S84" s="29">
        <f t="shared" si="1"/>
        <v>0</v>
      </c>
      <c r="T84" s="13">
        <f t="shared" si="2"/>
        <v>64.815</v>
      </c>
    </row>
    <row r="85" spans="1:20" ht="48" customHeight="1">
      <c r="A85" s="82"/>
      <c r="B85" s="63" t="s">
        <v>50</v>
      </c>
      <c r="C85" s="63"/>
      <c r="D85" s="20" t="s">
        <v>73</v>
      </c>
      <c r="E85" s="20" t="s">
        <v>82</v>
      </c>
      <c r="F85" s="20" t="s">
        <v>47</v>
      </c>
      <c r="G85" s="20">
        <v>612</v>
      </c>
      <c r="H85" s="14"/>
      <c r="I85" s="14">
        <v>0</v>
      </c>
      <c r="J85" s="14"/>
      <c r="K85" s="9">
        <v>293.01</v>
      </c>
      <c r="L85" s="22"/>
      <c r="M85" s="11"/>
      <c r="N85" s="30"/>
      <c r="O85" s="30"/>
      <c r="P85" s="11"/>
      <c r="Q85" s="29">
        <f t="shared" si="8"/>
        <v>0</v>
      </c>
      <c r="R85" s="29"/>
      <c r="S85" s="29">
        <f t="shared" si="1"/>
        <v>0</v>
      </c>
      <c r="T85" s="13">
        <f t="shared" si="2"/>
        <v>293.01</v>
      </c>
    </row>
    <row r="86" spans="1:20" ht="180">
      <c r="A86" s="82"/>
      <c r="B86" s="63" t="s">
        <v>105</v>
      </c>
      <c r="C86" s="63"/>
      <c r="D86" s="20" t="s">
        <v>73</v>
      </c>
      <c r="E86" s="20" t="s">
        <v>80</v>
      </c>
      <c r="F86" s="20" t="s">
        <v>47</v>
      </c>
      <c r="G86" s="20" t="s">
        <v>108</v>
      </c>
      <c r="H86" s="14"/>
      <c r="I86" s="14"/>
      <c r="J86" s="14"/>
      <c r="K86" s="9">
        <v>247.8</v>
      </c>
      <c r="L86" s="9">
        <v>248</v>
      </c>
      <c r="M86" s="11">
        <v>45.9</v>
      </c>
      <c r="N86" s="30"/>
      <c r="O86" s="30"/>
      <c r="P86" s="11"/>
      <c r="Q86" s="29">
        <f t="shared" si="8"/>
        <v>0</v>
      </c>
      <c r="R86" s="29"/>
      <c r="S86" s="29">
        <f aca="true" t="shared" si="9" ref="S86:S135">R86</f>
        <v>0</v>
      </c>
      <c r="T86" s="13">
        <f aca="true" t="shared" si="10" ref="T86:T135">SUM(H86:S86)</f>
        <v>541.7</v>
      </c>
    </row>
    <row r="87" spans="1:20" ht="180">
      <c r="A87" s="82"/>
      <c r="B87" s="63" t="s">
        <v>120</v>
      </c>
      <c r="C87" s="63"/>
      <c r="D87" s="20" t="s">
        <v>73</v>
      </c>
      <c r="E87" s="20" t="s">
        <v>80</v>
      </c>
      <c r="F87" s="20" t="s">
        <v>101</v>
      </c>
      <c r="G87" s="20" t="s">
        <v>108</v>
      </c>
      <c r="H87" s="14"/>
      <c r="I87" s="14"/>
      <c r="J87" s="14"/>
      <c r="K87" s="9">
        <v>15.58</v>
      </c>
      <c r="L87" s="9">
        <v>49.68</v>
      </c>
      <c r="M87" s="11">
        <v>9.73</v>
      </c>
      <c r="N87" s="30"/>
      <c r="O87" s="30"/>
      <c r="P87" s="11"/>
      <c r="Q87" s="29">
        <f t="shared" si="8"/>
        <v>0</v>
      </c>
      <c r="R87" s="29"/>
      <c r="S87" s="29">
        <f t="shared" si="9"/>
        <v>0</v>
      </c>
      <c r="T87" s="13">
        <f t="shared" si="10"/>
        <v>74.99000000000001</v>
      </c>
    </row>
    <row r="88" spans="1:20" ht="180">
      <c r="A88" s="82"/>
      <c r="B88" s="63" t="s">
        <v>115</v>
      </c>
      <c r="C88" s="63"/>
      <c r="D88" s="20" t="s">
        <v>73</v>
      </c>
      <c r="E88" s="20" t="s">
        <v>80</v>
      </c>
      <c r="F88" s="20" t="s">
        <v>91</v>
      </c>
      <c r="G88" s="20" t="s">
        <v>108</v>
      </c>
      <c r="H88" s="14"/>
      <c r="I88" s="14"/>
      <c r="J88" s="14"/>
      <c r="K88" s="9"/>
      <c r="L88" s="9"/>
      <c r="M88" s="11">
        <v>201.6</v>
      </c>
      <c r="N88" s="30">
        <v>210.8</v>
      </c>
      <c r="O88" s="30">
        <v>210.8</v>
      </c>
      <c r="P88" s="11">
        <v>210.7</v>
      </c>
      <c r="Q88" s="29">
        <v>0</v>
      </c>
      <c r="R88" s="29">
        <v>0</v>
      </c>
      <c r="S88" s="29">
        <v>0</v>
      </c>
      <c r="T88" s="13">
        <f t="shared" si="10"/>
        <v>833.9000000000001</v>
      </c>
    </row>
    <row r="89" spans="1:20" ht="180">
      <c r="A89" s="82"/>
      <c r="B89" s="63" t="s">
        <v>119</v>
      </c>
      <c r="C89" s="63"/>
      <c r="D89" s="20" t="s">
        <v>73</v>
      </c>
      <c r="E89" s="20" t="s">
        <v>80</v>
      </c>
      <c r="F89" s="20" t="s">
        <v>114</v>
      </c>
      <c r="G89" s="20" t="s">
        <v>108</v>
      </c>
      <c r="H89" s="14"/>
      <c r="I89" s="14"/>
      <c r="J89" s="14"/>
      <c r="K89" s="9"/>
      <c r="L89" s="9"/>
      <c r="M89" s="11">
        <v>50.4</v>
      </c>
      <c r="N89" s="30">
        <v>61.2</v>
      </c>
      <c r="O89" s="30">
        <v>52.7</v>
      </c>
      <c r="P89" s="11">
        <v>52.68</v>
      </c>
      <c r="Q89" s="29">
        <v>0</v>
      </c>
      <c r="R89" s="29">
        <v>0</v>
      </c>
      <c r="S89" s="29">
        <v>0</v>
      </c>
      <c r="T89" s="13">
        <f t="shared" si="10"/>
        <v>216.98000000000002</v>
      </c>
    </row>
    <row r="90" spans="1:20" ht="48">
      <c r="A90" s="82"/>
      <c r="B90" s="63" t="s">
        <v>123</v>
      </c>
      <c r="C90" s="63"/>
      <c r="D90" s="20" t="s">
        <v>73</v>
      </c>
      <c r="E90" s="20" t="s">
        <v>80</v>
      </c>
      <c r="F90" s="20" t="s">
        <v>103</v>
      </c>
      <c r="G90" s="20">
        <v>612</v>
      </c>
      <c r="H90" s="14"/>
      <c r="I90" s="14"/>
      <c r="J90" s="14"/>
      <c r="K90" s="9"/>
      <c r="L90" s="9">
        <v>10.543</v>
      </c>
      <c r="M90" s="11"/>
      <c r="N90" s="30"/>
      <c r="O90" s="30"/>
      <c r="P90" s="11"/>
      <c r="Q90" s="29">
        <f aca="true" t="shared" si="11" ref="Q90:Q135">P90</f>
        <v>0</v>
      </c>
      <c r="R90" s="29"/>
      <c r="S90" s="29">
        <f t="shared" si="9"/>
        <v>0</v>
      </c>
      <c r="T90" s="13">
        <f t="shared" si="10"/>
        <v>10.543</v>
      </c>
    </row>
    <row r="91" spans="1:20" ht="156">
      <c r="A91" s="82"/>
      <c r="B91" s="63" t="s">
        <v>179</v>
      </c>
      <c r="C91" s="63"/>
      <c r="D91" s="20" t="s">
        <v>73</v>
      </c>
      <c r="E91" s="20" t="s">
        <v>80</v>
      </c>
      <c r="F91" s="20" t="s">
        <v>180</v>
      </c>
      <c r="G91" s="20" t="s">
        <v>108</v>
      </c>
      <c r="H91" s="14"/>
      <c r="I91" s="14"/>
      <c r="J91" s="14"/>
      <c r="K91" s="9"/>
      <c r="L91" s="9"/>
      <c r="M91" s="11"/>
      <c r="N91" s="30"/>
      <c r="O91" s="30"/>
      <c r="P91" s="11">
        <v>203.4</v>
      </c>
      <c r="Q91" s="29"/>
      <c r="R91" s="29"/>
      <c r="S91" s="29">
        <f t="shared" si="9"/>
        <v>0</v>
      </c>
      <c r="T91" s="13">
        <f t="shared" si="10"/>
        <v>203.4</v>
      </c>
    </row>
    <row r="92" spans="1:20" ht="168">
      <c r="A92" s="82"/>
      <c r="B92" s="63" t="s">
        <v>181</v>
      </c>
      <c r="C92" s="63"/>
      <c r="D92" s="20" t="s">
        <v>73</v>
      </c>
      <c r="E92" s="20" t="s">
        <v>80</v>
      </c>
      <c r="F92" s="20" t="s">
        <v>182</v>
      </c>
      <c r="G92" s="20" t="s">
        <v>108</v>
      </c>
      <c r="H92" s="14"/>
      <c r="I92" s="14"/>
      <c r="J92" s="14"/>
      <c r="K92" s="9"/>
      <c r="L92" s="9"/>
      <c r="M92" s="11"/>
      <c r="N92" s="30"/>
      <c r="O92" s="30"/>
      <c r="P92" s="11">
        <v>2.06</v>
      </c>
      <c r="Q92" s="29"/>
      <c r="R92" s="29"/>
      <c r="S92" s="29">
        <f t="shared" si="9"/>
        <v>0</v>
      </c>
      <c r="T92" s="13">
        <f t="shared" si="10"/>
        <v>2.06</v>
      </c>
    </row>
    <row r="93" spans="1:20" ht="108">
      <c r="A93" s="82"/>
      <c r="B93" s="63" t="s">
        <v>71</v>
      </c>
      <c r="C93" s="63"/>
      <c r="D93" s="20" t="s">
        <v>73</v>
      </c>
      <c r="E93" s="20" t="s">
        <v>82</v>
      </c>
      <c r="F93" s="20" t="s">
        <v>96</v>
      </c>
      <c r="G93" s="20">
        <v>612</v>
      </c>
      <c r="H93" s="14"/>
      <c r="I93" s="14"/>
      <c r="J93" s="14"/>
      <c r="K93" s="9">
        <v>3.019</v>
      </c>
      <c r="L93" s="22"/>
      <c r="M93" s="11"/>
      <c r="N93" s="30"/>
      <c r="O93" s="30"/>
      <c r="P93" s="11"/>
      <c r="Q93" s="29">
        <f t="shared" si="11"/>
        <v>0</v>
      </c>
      <c r="R93" s="29"/>
      <c r="S93" s="29">
        <f t="shared" si="9"/>
        <v>0</v>
      </c>
      <c r="T93" s="13">
        <f t="shared" si="10"/>
        <v>3.019</v>
      </c>
    </row>
    <row r="94" spans="1:20" ht="108">
      <c r="A94" s="82"/>
      <c r="B94" s="63" t="s">
        <v>71</v>
      </c>
      <c r="C94" s="63"/>
      <c r="D94" s="20" t="s">
        <v>73</v>
      </c>
      <c r="E94" s="20" t="s">
        <v>80</v>
      </c>
      <c r="F94" s="20" t="s">
        <v>96</v>
      </c>
      <c r="G94" s="20">
        <v>612</v>
      </c>
      <c r="H94" s="14"/>
      <c r="I94" s="14"/>
      <c r="J94" s="14"/>
      <c r="K94" s="9">
        <v>63.5</v>
      </c>
      <c r="L94" s="22"/>
      <c r="M94" s="11"/>
      <c r="N94" s="30"/>
      <c r="O94" s="30"/>
      <c r="P94" s="11"/>
      <c r="Q94" s="29">
        <f t="shared" si="11"/>
        <v>0</v>
      </c>
      <c r="R94" s="29"/>
      <c r="S94" s="29">
        <f t="shared" si="9"/>
        <v>0</v>
      </c>
      <c r="T94" s="13">
        <f t="shared" si="10"/>
        <v>63.5</v>
      </c>
    </row>
    <row r="95" spans="1:20" ht="156">
      <c r="A95" s="64"/>
      <c r="B95" s="63" t="s">
        <v>175</v>
      </c>
      <c r="C95" s="63"/>
      <c r="D95" s="20" t="s">
        <v>73</v>
      </c>
      <c r="E95" s="20" t="s">
        <v>80</v>
      </c>
      <c r="F95" s="20" t="s">
        <v>97</v>
      </c>
      <c r="G95" s="20" t="s">
        <v>108</v>
      </c>
      <c r="H95" s="14"/>
      <c r="I95" s="14"/>
      <c r="J95" s="14"/>
      <c r="K95" s="9"/>
      <c r="L95" s="9">
        <v>2123.56</v>
      </c>
      <c r="M95" s="11">
        <v>900.39</v>
      </c>
      <c r="N95" s="59"/>
      <c r="O95" s="30"/>
      <c r="P95" s="11"/>
      <c r="Q95" s="29">
        <f t="shared" si="11"/>
        <v>0</v>
      </c>
      <c r="R95" s="29"/>
      <c r="S95" s="29">
        <f t="shared" si="9"/>
        <v>0</v>
      </c>
      <c r="T95" s="13">
        <f t="shared" si="10"/>
        <v>3023.95</v>
      </c>
    </row>
    <row r="96" spans="1:20" ht="156">
      <c r="A96" s="64"/>
      <c r="B96" s="63" t="s">
        <v>113</v>
      </c>
      <c r="C96" s="63"/>
      <c r="D96" s="20" t="s">
        <v>73</v>
      </c>
      <c r="E96" s="20" t="s">
        <v>80</v>
      </c>
      <c r="F96" s="20" t="s">
        <v>97</v>
      </c>
      <c r="G96" s="20" t="s">
        <v>108</v>
      </c>
      <c r="H96" s="14"/>
      <c r="I96" s="14"/>
      <c r="J96" s="14"/>
      <c r="K96" s="9"/>
      <c r="L96" s="9"/>
      <c r="M96" s="11">
        <v>300.13</v>
      </c>
      <c r="N96" s="59"/>
      <c r="O96" s="30"/>
      <c r="P96" s="11"/>
      <c r="Q96" s="29">
        <f t="shared" si="11"/>
        <v>0</v>
      </c>
      <c r="R96" s="29"/>
      <c r="S96" s="29">
        <f t="shared" si="9"/>
        <v>0</v>
      </c>
      <c r="T96" s="13">
        <f t="shared" si="10"/>
        <v>300.13</v>
      </c>
    </row>
    <row r="97" spans="1:20" ht="168">
      <c r="A97" s="64"/>
      <c r="B97" s="63" t="s">
        <v>174</v>
      </c>
      <c r="C97" s="63"/>
      <c r="D97" s="20" t="s">
        <v>73</v>
      </c>
      <c r="E97" s="20" t="s">
        <v>80</v>
      </c>
      <c r="F97" s="20" t="s">
        <v>102</v>
      </c>
      <c r="G97" s="20" t="s">
        <v>108</v>
      </c>
      <c r="H97" s="14"/>
      <c r="I97" s="14"/>
      <c r="J97" s="14"/>
      <c r="K97" s="9"/>
      <c r="L97" s="9">
        <v>219.75</v>
      </c>
      <c r="M97" s="11">
        <v>60.53</v>
      </c>
      <c r="N97" s="54"/>
      <c r="O97" s="30"/>
      <c r="P97" s="11"/>
      <c r="Q97" s="29">
        <f t="shared" si="11"/>
        <v>0</v>
      </c>
      <c r="R97" s="29"/>
      <c r="S97" s="29">
        <f t="shared" si="9"/>
        <v>0</v>
      </c>
      <c r="T97" s="13">
        <f t="shared" si="10"/>
        <v>280.28</v>
      </c>
    </row>
    <row r="98" spans="1:20" ht="156">
      <c r="A98" s="64"/>
      <c r="B98" s="63" t="s">
        <v>163</v>
      </c>
      <c r="C98" s="63"/>
      <c r="D98" s="20" t="s">
        <v>73</v>
      </c>
      <c r="E98" s="20" t="s">
        <v>80</v>
      </c>
      <c r="F98" s="20" t="s">
        <v>102</v>
      </c>
      <c r="G98" s="20" t="s">
        <v>108</v>
      </c>
      <c r="H98" s="14"/>
      <c r="I98" s="14"/>
      <c r="J98" s="14"/>
      <c r="K98" s="9"/>
      <c r="L98" s="9"/>
      <c r="M98" s="11"/>
      <c r="N98" s="30">
        <v>1875.87</v>
      </c>
      <c r="O98" s="30">
        <v>841.99</v>
      </c>
      <c r="P98" s="11">
        <v>2036.4</v>
      </c>
      <c r="Q98" s="29">
        <v>2130</v>
      </c>
      <c r="R98" s="29">
        <v>0</v>
      </c>
      <c r="S98" s="29">
        <f t="shared" si="9"/>
        <v>0</v>
      </c>
      <c r="T98" s="13">
        <f t="shared" si="10"/>
        <v>6884.26</v>
      </c>
    </row>
    <row r="99" spans="1:20" ht="156">
      <c r="A99" s="64"/>
      <c r="B99" s="63" t="s">
        <v>164</v>
      </c>
      <c r="C99" s="63"/>
      <c r="D99" s="20" t="s">
        <v>73</v>
      </c>
      <c r="E99" s="20" t="s">
        <v>80</v>
      </c>
      <c r="F99" s="20" t="s">
        <v>102</v>
      </c>
      <c r="G99" s="20" t="s">
        <v>108</v>
      </c>
      <c r="H99" s="14"/>
      <c r="I99" s="14"/>
      <c r="J99" s="14"/>
      <c r="K99" s="9"/>
      <c r="L99" s="9"/>
      <c r="M99" s="11"/>
      <c r="N99" s="30">
        <v>625.29</v>
      </c>
      <c r="O99" s="30">
        <v>280.67</v>
      </c>
      <c r="P99" s="11">
        <v>831.77</v>
      </c>
      <c r="Q99" s="29">
        <v>870</v>
      </c>
      <c r="R99" s="29">
        <v>1788.32</v>
      </c>
      <c r="S99" s="29">
        <v>0</v>
      </c>
      <c r="T99" s="13">
        <f t="shared" si="10"/>
        <v>4396.05</v>
      </c>
    </row>
    <row r="100" spans="1:20" ht="168">
      <c r="A100" s="64"/>
      <c r="B100" s="63" t="s">
        <v>165</v>
      </c>
      <c r="C100" s="63"/>
      <c r="D100" s="20" t="s">
        <v>73</v>
      </c>
      <c r="E100" s="20" t="s">
        <v>80</v>
      </c>
      <c r="F100" s="20" t="s">
        <v>102</v>
      </c>
      <c r="G100" s="20" t="s">
        <v>108</v>
      </c>
      <c r="H100" s="14"/>
      <c r="I100" s="14"/>
      <c r="J100" s="14"/>
      <c r="K100" s="9"/>
      <c r="L100" s="9"/>
      <c r="M100" s="11"/>
      <c r="N100" s="30">
        <v>26.89</v>
      </c>
      <c r="O100" s="30">
        <v>11.34</v>
      </c>
      <c r="P100" s="11">
        <v>33.18</v>
      </c>
      <c r="Q100" s="29">
        <v>32.68</v>
      </c>
      <c r="R100" s="29">
        <v>18.37</v>
      </c>
      <c r="S100" s="29">
        <v>0</v>
      </c>
      <c r="T100" s="13">
        <f t="shared" si="10"/>
        <v>122.46000000000001</v>
      </c>
    </row>
    <row r="101" spans="1:20" ht="120">
      <c r="A101" s="64"/>
      <c r="B101" s="63" t="s">
        <v>157</v>
      </c>
      <c r="C101" s="63"/>
      <c r="D101" s="20" t="s">
        <v>73</v>
      </c>
      <c r="E101" s="20" t="s">
        <v>80</v>
      </c>
      <c r="F101" s="20" t="s">
        <v>158</v>
      </c>
      <c r="G101" s="20" t="s">
        <v>108</v>
      </c>
      <c r="H101" s="14"/>
      <c r="I101" s="14"/>
      <c r="J101" s="14"/>
      <c r="K101" s="9"/>
      <c r="L101" s="9"/>
      <c r="M101" s="11"/>
      <c r="N101" s="30">
        <v>564.1</v>
      </c>
      <c r="O101" s="30"/>
      <c r="P101" s="11">
        <v>770.87</v>
      </c>
      <c r="Q101" s="29">
        <v>0</v>
      </c>
      <c r="R101" s="29"/>
      <c r="S101" s="29">
        <f t="shared" si="9"/>
        <v>0</v>
      </c>
      <c r="T101" s="13">
        <f t="shared" si="10"/>
        <v>1334.97</v>
      </c>
    </row>
    <row r="102" spans="1:20" ht="122.25" customHeight="1">
      <c r="A102" s="64"/>
      <c r="B102" s="63" t="s">
        <v>159</v>
      </c>
      <c r="C102" s="63"/>
      <c r="D102" s="20" t="s">
        <v>73</v>
      </c>
      <c r="E102" s="20" t="s">
        <v>80</v>
      </c>
      <c r="F102" s="20" t="s">
        <v>158</v>
      </c>
      <c r="G102" s="20" t="s">
        <v>108</v>
      </c>
      <c r="H102" s="14"/>
      <c r="I102" s="14"/>
      <c r="J102" s="14"/>
      <c r="K102" s="9"/>
      <c r="L102" s="9"/>
      <c r="M102" s="11"/>
      <c r="N102" s="30">
        <v>5.7</v>
      </c>
      <c r="O102" s="30"/>
      <c r="P102" s="11">
        <v>7.8</v>
      </c>
      <c r="Q102" s="29">
        <v>0</v>
      </c>
      <c r="R102" s="29"/>
      <c r="S102" s="29">
        <f t="shared" si="9"/>
        <v>0</v>
      </c>
      <c r="T102" s="13">
        <f t="shared" si="10"/>
        <v>13.5</v>
      </c>
    </row>
    <row r="103" spans="1:20" ht="122.25" customHeight="1">
      <c r="A103" s="64"/>
      <c r="B103" s="63" t="s">
        <v>176</v>
      </c>
      <c r="C103" s="63"/>
      <c r="D103" s="20" t="s">
        <v>73</v>
      </c>
      <c r="E103" s="20" t="s">
        <v>80</v>
      </c>
      <c r="F103" s="20" t="s">
        <v>177</v>
      </c>
      <c r="G103" s="20" t="s">
        <v>108</v>
      </c>
      <c r="H103" s="14"/>
      <c r="I103" s="14"/>
      <c r="J103" s="14"/>
      <c r="K103" s="9"/>
      <c r="L103" s="9"/>
      <c r="M103" s="11"/>
      <c r="N103" s="30"/>
      <c r="O103" s="30">
        <v>87.2</v>
      </c>
      <c r="P103" s="11"/>
      <c r="Q103" s="29"/>
      <c r="R103" s="28"/>
      <c r="S103" s="29">
        <f t="shared" si="9"/>
        <v>0</v>
      </c>
      <c r="T103" s="13">
        <f t="shared" si="10"/>
        <v>87.2</v>
      </c>
    </row>
    <row r="104" spans="1:20" ht="63.75" customHeight="1">
      <c r="A104" s="64"/>
      <c r="B104" s="63" t="s">
        <v>178</v>
      </c>
      <c r="C104" s="63"/>
      <c r="D104" s="20" t="s">
        <v>73</v>
      </c>
      <c r="E104" s="20" t="s">
        <v>80</v>
      </c>
      <c r="F104" s="20" t="s">
        <v>177</v>
      </c>
      <c r="G104" s="20" t="s">
        <v>108</v>
      </c>
      <c r="H104" s="14"/>
      <c r="I104" s="14"/>
      <c r="J104" s="14"/>
      <c r="K104" s="9"/>
      <c r="L104" s="9"/>
      <c r="M104" s="11"/>
      <c r="N104" s="30"/>
      <c r="O104" s="30">
        <v>1</v>
      </c>
      <c r="P104" s="11"/>
      <c r="Q104" s="29">
        <f>P104</f>
        <v>0</v>
      </c>
      <c r="R104" s="28">
        <v>0</v>
      </c>
      <c r="S104" s="29">
        <f t="shared" si="9"/>
        <v>0</v>
      </c>
      <c r="T104" s="13">
        <f t="shared" si="10"/>
        <v>1</v>
      </c>
    </row>
    <row r="105" spans="1:20" ht="63.75" customHeight="1">
      <c r="A105" s="71"/>
      <c r="B105" s="72" t="s">
        <v>190</v>
      </c>
      <c r="C105" s="72"/>
      <c r="D105" s="20" t="s">
        <v>73</v>
      </c>
      <c r="E105" s="20" t="s">
        <v>83</v>
      </c>
      <c r="F105" s="20" t="s">
        <v>191</v>
      </c>
      <c r="G105" s="20" t="s">
        <v>111</v>
      </c>
      <c r="H105" s="14"/>
      <c r="I105" s="14"/>
      <c r="J105" s="14"/>
      <c r="K105" s="9"/>
      <c r="L105" s="9"/>
      <c r="M105" s="11"/>
      <c r="N105" s="30"/>
      <c r="O105" s="30"/>
      <c r="P105" s="11"/>
      <c r="Q105" s="29">
        <v>9947.67</v>
      </c>
      <c r="R105" s="28">
        <v>9454.31</v>
      </c>
      <c r="S105" s="29">
        <v>9454.311</v>
      </c>
      <c r="T105" s="13">
        <f>SUM(H105:S105)</f>
        <v>28856.290999999997</v>
      </c>
    </row>
    <row r="106" spans="1:20" ht="63.75" customHeight="1">
      <c r="A106" s="74"/>
      <c r="B106" s="73" t="s">
        <v>192</v>
      </c>
      <c r="C106" s="73"/>
      <c r="D106" s="20" t="s">
        <v>73</v>
      </c>
      <c r="E106" s="20" t="s">
        <v>82</v>
      </c>
      <c r="F106" s="20" t="s">
        <v>191</v>
      </c>
      <c r="G106" s="20" t="s">
        <v>111</v>
      </c>
      <c r="H106" s="14"/>
      <c r="I106" s="14"/>
      <c r="J106" s="14"/>
      <c r="K106" s="9"/>
      <c r="L106" s="9"/>
      <c r="M106" s="11"/>
      <c r="N106" s="30"/>
      <c r="O106" s="30"/>
      <c r="P106" s="11"/>
      <c r="Q106" s="29">
        <v>2160.04</v>
      </c>
      <c r="R106" s="28">
        <v>2063.74</v>
      </c>
      <c r="S106" s="29">
        <v>2063.74</v>
      </c>
      <c r="T106" s="13">
        <f t="shared" si="10"/>
        <v>6287.5199999999995</v>
      </c>
    </row>
    <row r="107" spans="1:23" ht="35.25" customHeight="1">
      <c r="A107" s="81" t="s">
        <v>51</v>
      </c>
      <c r="B107" s="63"/>
      <c r="C107" s="63" t="s">
        <v>23</v>
      </c>
      <c r="D107" s="20"/>
      <c r="E107" s="20"/>
      <c r="F107" s="19" t="s">
        <v>98</v>
      </c>
      <c r="G107" s="20"/>
      <c r="H107" s="16">
        <v>2923.64</v>
      </c>
      <c r="I107" s="12">
        <f>I110</f>
        <v>3108.84</v>
      </c>
      <c r="J107" s="12">
        <f>J109+J110</f>
        <v>2932.8700000000003</v>
      </c>
      <c r="K107" s="8">
        <f>SUM(K108:K114)</f>
        <v>3048.2999999999997</v>
      </c>
      <c r="L107" s="8">
        <f>SUM(L108:L117)</f>
        <v>2988.035</v>
      </c>
      <c r="M107" s="13">
        <f>M110+M111+M116+M117+M118+M119+M112</f>
        <v>2382.99</v>
      </c>
      <c r="N107" s="28">
        <f>SUM(N108:N119)</f>
        <v>3319.15</v>
      </c>
      <c r="O107" s="28">
        <f>O110+O111+O112+O118+O119</f>
        <v>3548.83</v>
      </c>
      <c r="P107" s="28">
        <f>P110+P111+P112+P120+P121</f>
        <v>3792.3999999999996</v>
      </c>
      <c r="Q107" s="29">
        <f>SUM(Q108:Q121)</f>
        <v>4648.250000000001</v>
      </c>
      <c r="R107" s="29">
        <f>SUM(R108:R112)</f>
        <v>4333.050000000001</v>
      </c>
      <c r="S107" s="29">
        <f>S110+S111+S112</f>
        <v>2033.0499999999997</v>
      </c>
      <c r="T107" s="13">
        <f t="shared" si="10"/>
        <v>39059.405000000006</v>
      </c>
      <c r="V107">
        <v>3158.41</v>
      </c>
      <c r="W107">
        <v>2905.49</v>
      </c>
    </row>
    <row r="108" spans="1:20" ht="15">
      <c r="A108" s="82"/>
      <c r="B108" s="83" t="s">
        <v>52</v>
      </c>
      <c r="C108" s="63" t="s">
        <v>21</v>
      </c>
      <c r="D108" s="20" t="s">
        <v>73</v>
      </c>
      <c r="E108" s="20"/>
      <c r="F108" s="20"/>
      <c r="G108" s="20"/>
      <c r="H108" s="14"/>
      <c r="I108" s="14"/>
      <c r="J108" s="14"/>
      <c r="K108" s="9"/>
      <c r="L108" s="22"/>
      <c r="M108" s="11"/>
      <c r="N108" s="30"/>
      <c r="O108" s="30"/>
      <c r="P108" s="11"/>
      <c r="Q108" s="29">
        <f t="shared" si="11"/>
        <v>0</v>
      </c>
      <c r="R108" s="29"/>
      <c r="S108" s="29">
        <f t="shared" si="9"/>
        <v>0</v>
      </c>
      <c r="T108" s="13">
        <f t="shared" si="10"/>
        <v>0</v>
      </c>
    </row>
    <row r="109" spans="1:20" ht="15">
      <c r="A109" s="82"/>
      <c r="B109" s="83"/>
      <c r="C109" s="63"/>
      <c r="D109" s="20" t="s">
        <v>73</v>
      </c>
      <c r="E109" s="20" t="s">
        <v>80</v>
      </c>
      <c r="F109" s="20" t="s">
        <v>98</v>
      </c>
      <c r="G109" s="20">
        <v>612</v>
      </c>
      <c r="H109" s="14"/>
      <c r="I109" s="14"/>
      <c r="J109" s="15">
        <v>9.07</v>
      </c>
      <c r="K109" s="9">
        <v>41.575</v>
      </c>
      <c r="L109" s="9"/>
      <c r="M109" s="10"/>
      <c r="N109" s="32"/>
      <c r="O109" s="32"/>
      <c r="P109" s="10"/>
      <c r="Q109" s="29">
        <f t="shared" si="11"/>
        <v>0</v>
      </c>
      <c r="R109" s="29"/>
      <c r="S109" s="29">
        <f t="shared" si="9"/>
        <v>0</v>
      </c>
      <c r="T109" s="13">
        <f t="shared" si="10"/>
        <v>50.645</v>
      </c>
    </row>
    <row r="110" spans="1:23" ht="15">
      <c r="A110" s="82"/>
      <c r="B110" s="83"/>
      <c r="C110" s="63"/>
      <c r="D110" s="20" t="s">
        <v>73</v>
      </c>
      <c r="E110" s="20" t="s">
        <v>80</v>
      </c>
      <c r="F110" s="20" t="s">
        <v>98</v>
      </c>
      <c r="G110" s="20">
        <v>611</v>
      </c>
      <c r="H110" s="14">
        <v>2923.64</v>
      </c>
      <c r="I110" s="14">
        <v>3108.84</v>
      </c>
      <c r="J110" s="15">
        <v>2923.8</v>
      </c>
      <c r="K110" s="9">
        <v>2758.565</v>
      </c>
      <c r="L110" s="9">
        <v>2488.5</v>
      </c>
      <c r="M110" s="10">
        <v>1693.89</v>
      </c>
      <c r="N110" s="32">
        <v>3040.65</v>
      </c>
      <c r="O110" s="32">
        <v>3200.2</v>
      </c>
      <c r="P110" s="32">
        <v>3360.21</v>
      </c>
      <c r="Q110" s="29">
        <v>4344.8</v>
      </c>
      <c r="R110" s="29">
        <v>4244.6</v>
      </c>
      <c r="S110" s="29">
        <v>1944.6</v>
      </c>
      <c r="T110" s="13">
        <f t="shared" si="10"/>
        <v>36032.295</v>
      </c>
      <c r="V110">
        <v>2905.49</v>
      </c>
      <c r="W110">
        <v>2905.49</v>
      </c>
    </row>
    <row r="111" spans="1:20" ht="95.25" customHeight="1">
      <c r="A111" s="82"/>
      <c r="B111" s="83"/>
      <c r="C111" s="63"/>
      <c r="D111" s="20" t="s">
        <v>73</v>
      </c>
      <c r="E111" s="20" t="s">
        <v>80</v>
      </c>
      <c r="F111" s="20" t="s">
        <v>98</v>
      </c>
      <c r="G111" s="20" t="s">
        <v>111</v>
      </c>
      <c r="H111" s="14"/>
      <c r="I111" s="14"/>
      <c r="J111" s="15"/>
      <c r="K111" s="9"/>
      <c r="L111" s="9"/>
      <c r="M111" s="10">
        <v>30.6</v>
      </c>
      <c r="N111" s="32"/>
      <c r="O111" s="32"/>
      <c r="P111" s="10">
        <v>30.6</v>
      </c>
      <c r="Q111" s="29">
        <f t="shared" si="11"/>
        <v>30.6</v>
      </c>
      <c r="R111" s="29">
        <v>30.6</v>
      </c>
      <c r="S111" s="29">
        <f t="shared" si="9"/>
        <v>30.6</v>
      </c>
      <c r="T111" s="13">
        <f t="shared" si="10"/>
        <v>153</v>
      </c>
    </row>
    <row r="112" spans="1:20" ht="60">
      <c r="A112" s="82"/>
      <c r="B112" s="63" t="s">
        <v>112</v>
      </c>
      <c r="C112" s="63"/>
      <c r="D112" s="20" t="s">
        <v>73</v>
      </c>
      <c r="E112" s="20" t="s">
        <v>80</v>
      </c>
      <c r="F112" s="20" t="s">
        <v>98</v>
      </c>
      <c r="G112" s="20" t="s">
        <v>111</v>
      </c>
      <c r="H112" s="14"/>
      <c r="I112" s="14"/>
      <c r="J112" s="15"/>
      <c r="K112" s="9"/>
      <c r="L112" s="9"/>
      <c r="M112" s="10">
        <v>57.85</v>
      </c>
      <c r="N112" s="32"/>
      <c r="O112" s="10"/>
      <c r="P112" s="10">
        <v>57.85</v>
      </c>
      <c r="Q112" s="29">
        <f t="shared" si="11"/>
        <v>57.85</v>
      </c>
      <c r="R112" s="29">
        <v>57.85</v>
      </c>
      <c r="S112" s="29">
        <f t="shared" si="9"/>
        <v>57.85</v>
      </c>
      <c r="T112" s="13">
        <f>SUM(H112:S112)</f>
        <v>289.25</v>
      </c>
    </row>
    <row r="113" spans="1:22" ht="60">
      <c r="A113" s="82"/>
      <c r="B113" s="63" t="s">
        <v>128</v>
      </c>
      <c r="C113" s="63"/>
      <c r="D113" s="20" t="s">
        <v>73</v>
      </c>
      <c r="E113" s="20" t="s">
        <v>83</v>
      </c>
      <c r="F113" s="20" t="s">
        <v>99</v>
      </c>
      <c r="G113" s="20">
        <v>612</v>
      </c>
      <c r="H113" s="16"/>
      <c r="I113" s="16"/>
      <c r="J113" s="16"/>
      <c r="K113" s="9">
        <v>240</v>
      </c>
      <c r="L113" s="21"/>
      <c r="M113" s="17"/>
      <c r="N113" s="33"/>
      <c r="O113" s="33"/>
      <c r="P113" s="17"/>
      <c r="Q113" s="29">
        <f t="shared" si="11"/>
        <v>0</v>
      </c>
      <c r="R113" s="29"/>
      <c r="S113" s="29">
        <f t="shared" si="9"/>
        <v>0</v>
      </c>
      <c r="T113" s="13">
        <f t="shared" si="10"/>
        <v>240</v>
      </c>
      <c r="V113" t="s">
        <v>54</v>
      </c>
    </row>
    <row r="114" spans="1:22" ht="72">
      <c r="A114" s="82"/>
      <c r="B114" s="63" t="s">
        <v>53</v>
      </c>
      <c r="C114" s="63"/>
      <c r="D114" s="20" t="s">
        <v>73</v>
      </c>
      <c r="E114" s="20" t="s">
        <v>83</v>
      </c>
      <c r="F114" s="20" t="s">
        <v>100</v>
      </c>
      <c r="G114" s="20">
        <v>612</v>
      </c>
      <c r="H114" s="16"/>
      <c r="I114" s="16"/>
      <c r="J114" s="16"/>
      <c r="K114" s="9">
        <v>8.16</v>
      </c>
      <c r="L114" s="21"/>
      <c r="M114" s="17"/>
      <c r="N114" s="33"/>
      <c r="O114" s="33"/>
      <c r="P114" s="17"/>
      <c r="Q114" s="29">
        <f t="shared" si="11"/>
        <v>0</v>
      </c>
      <c r="R114" s="29"/>
      <c r="S114" s="29">
        <f t="shared" si="9"/>
        <v>0</v>
      </c>
      <c r="T114" s="13">
        <f t="shared" si="10"/>
        <v>8.16</v>
      </c>
      <c r="V114">
        <v>12.92</v>
      </c>
    </row>
    <row r="115" spans="1:20" ht="84">
      <c r="A115" s="82"/>
      <c r="B115" s="63" t="s">
        <v>55</v>
      </c>
      <c r="C115" s="63"/>
      <c r="D115" s="20" t="s">
        <v>73</v>
      </c>
      <c r="E115" s="20" t="s">
        <v>83</v>
      </c>
      <c r="F115" s="20" t="s">
        <v>99</v>
      </c>
      <c r="G115" s="20">
        <v>612</v>
      </c>
      <c r="H115" s="16"/>
      <c r="I115" s="16"/>
      <c r="J115" s="16"/>
      <c r="K115" s="9"/>
      <c r="L115" s="9">
        <v>480</v>
      </c>
      <c r="M115" s="17"/>
      <c r="N115" s="33"/>
      <c r="O115" s="33"/>
      <c r="P115" s="17"/>
      <c r="Q115" s="29">
        <f t="shared" si="11"/>
        <v>0</v>
      </c>
      <c r="R115" s="29"/>
      <c r="S115" s="29">
        <f t="shared" si="9"/>
        <v>0</v>
      </c>
      <c r="T115" s="13">
        <f>SUM(H115:S115)</f>
        <v>480</v>
      </c>
    </row>
    <row r="116" spans="1:20" ht="132">
      <c r="A116" s="82"/>
      <c r="B116" s="63" t="s">
        <v>69</v>
      </c>
      <c r="C116" s="63"/>
      <c r="D116" s="20" t="s">
        <v>73</v>
      </c>
      <c r="E116" s="20" t="s">
        <v>83</v>
      </c>
      <c r="F116" s="20" t="s">
        <v>99</v>
      </c>
      <c r="G116" s="20" t="s">
        <v>108</v>
      </c>
      <c r="H116" s="16"/>
      <c r="I116" s="16"/>
      <c r="J116" s="16"/>
      <c r="K116" s="9"/>
      <c r="L116" s="9"/>
      <c r="M116" s="17">
        <v>275</v>
      </c>
      <c r="N116" s="33"/>
      <c r="O116" s="33"/>
      <c r="P116" s="17"/>
      <c r="Q116" s="29">
        <f t="shared" si="11"/>
        <v>0</v>
      </c>
      <c r="R116" s="29"/>
      <c r="S116" s="29">
        <f t="shared" si="9"/>
        <v>0</v>
      </c>
      <c r="T116" s="13">
        <f t="shared" si="10"/>
        <v>275</v>
      </c>
    </row>
    <row r="117" spans="1:20" ht="132">
      <c r="A117" s="84"/>
      <c r="B117" s="63" t="s">
        <v>69</v>
      </c>
      <c r="C117" s="63"/>
      <c r="D117" s="20" t="s">
        <v>73</v>
      </c>
      <c r="E117" s="20" t="s">
        <v>83</v>
      </c>
      <c r="F117" s="20" t="s">
        <v>104</v>
      </c>
      <c r="G117" s="20">
        <v>612</v>
      </c>
      <c r="H117" s="16"/>
      <c r="I117" s="16"/>
      <c r="J117" s="16"/>
      <c r="K117" s="9"/>
      <c r="L117" s="9">
        <v>19.535</v>
      </c>
      <c r="M117" s="17">
        <v>5.5</v>
      </c>
      <c r="N117" s="33"/>
      <c r="O117" s="33"/>
      <c r="P117" s="17"/>
      <c r="Q117" s="29">
        <f t="shared" si="11"/>
        <v>0</v>
      </c>
      <c r="R117" s="29"/>
      <c r="S117" s="29">
        <f t="shared" si="9"/>
        <v>0</v>
      </c>
      <c r="T117" s="13">
        <f t="shared" si="10"/>
        <v>25.035</v>
      </c>
    </row>
    <row r="118" spans="1:20" ht="144">
      <c r="A118" s="64"/>
      <c r="B118" s="63" t="s">
        <v>109</v>
      </c>
      <c r="C118" s="63"/>
      <c r="D118" s="20" t="s">
        <v>73</v>
      </c>
      <c r="E118" s="20" t="s">
        <v>80</v>
      </c>
      <c r="F118" s="20" t="s">
        <v>170</v>
      </c>
      <c r="G118" s="20" t="s">
        <v>108</v>
      </c>
      <c r="H118" s="16"/>
      <c r="I118" s="16"/>
      <c r="J118" s="16"/>
      <c r="K118" s="9"/>
      <c r="L118" s="9"/>
      <c r="M118" s="17">
        <v>316.9</v>
      </c>
      <c r="N118" s="33">
        <v>267</v>
      </c>
      <c r="O118" s="33">
        <v>293</v>
      </c>
      <c r="P118" s="17"/>
      <c r="Q118" s="29">
        <f t="shared" si="11"/>
        <v>0</v>
      </c>
      <c r="R118" s="29"/>
      <c r="S118" s="29">
        <f t="shared" si="9"/>
        <v>0</v>
      </c>
      <c r="T118" s="13">
        <f t="shared" si="10"/>
        <v>876.9</v>
      </c>
    </row>
    <row r="119" spans="1:20" ht="144">
      <c r="A119" s="64"/>
      <c r="B119" s="63" t="s">
        <v>110</v>
      </c>
      <c r="C119" s="63"/>
      <c r="D119" s="20" t="s">
        <v>73</v>
      </c>
      <c r="E119" s="20" t="s">
        <v>80</v>
      </c>
      <c r="F119" s="20" t="s">
        <v>172</v>
      </c>
      <c r="G119" s="20" t="s">
        <v>108</v>
      </c>
      <c r="H119" s="16"/>
      <c r="I119" s="16"/>
      <c r="J119" s="16"/>
      <c r="K119" s="9"/>
      <c r="L119" s="9"/>
      <c r="M119" s="17">
        <v>3.25</v>
      </c>
      <c r="N119" s="33">
        <v>11.5</v>
      </c>
      <c r="O119" s="33">
        <v>55.63</v>
      </c>
      <c r="P119" s="17"/>
      <c r="Q119" s="29">
        <f t="shared" si="11"/>
        <v>0</v>
      </c>
      <c r="R119" s="29"/>
      <c r="S119" s="29">
        <f t="shared" si="9"/>
        <v>0</v>
      </c>
      <c r="T119" s="13">
        <f>SUM(H119:S119)</f>
        <v>70.38</v>
      </c>
    </row>
    <row r="120" spans="1:20" ht="240">
      <c r="A120" s="64"/>
      <c r="B120" s="63" t="s">
        <v>184</v>
      </c>
      <c r="C120" s="63"/>
      <c r="D120" s="20" t="s">
        <v>73</v>
      </c>
      <c r="E120" s="20" t="s">
        <v>80</v>
      </c>
      <c r="F120" s="20" t="s">
        <v>185</v>
      </c>
      <c r="G120" s="20" t="s">
        <v>108</v>
      </c>
      <c r="H120" s="16"/>
      <c r="I120" s="16"/>
      <c r="J120" s="16"/>
      <c r="K120" s="9"/>
      <c r="L120" s="9"/>
      <c r="M120" s="17"/>
      <c r="N120" s="33"/>
      <c r="O120" s="33"/>
      <c r="P120" s="17">
        <v>337</v>
      </c>
      <c r="Q120" s="29">
        <v>200</v>
      </c>
      <c r="R120" s="29"/>
      <c r="S120" s="29">
        <f t="shared" si="9"/>
        <v>0</v>
      </c>
      <c r="T120" s="13">
        <f>SUM(H120:S120)</f>
        <v>537</v>
      </c>
    </row>
    <row r="121" spans="1:20" ht="240">
      <c r="A121" s="64"/>
      <c r="B121" s="63" t="s">
        <v>186</v>
      </c>
      <c r="C121" s="63"/>
      <c r="D121" s="20"/>
      <c r="E121" s="20"/>
      <c r="F121" s="20"/>
      <c r="G121" s="20"/>
      <c r="H121" s="16"/>
      <c r="I121" s="16"/>
      <c r="J121" s="16"/>
      <c r="K121" s="9"/>
      <c r="L121" s="9"/>
      <c r="M121" s="17"/>
      <c r="N121" s="33"/>
      <c r="O121" s="33"/>
      <c r="P121" s="17">
        <v>6.74</v>
      </c>
      <c r="Q121" s="29">
        <v>15</v>
      </c>
      <c r="R121" s="29"/>
      <c r="S121" s="29">
        <f t="shared" si="9"/>
        <v>0</v>
      </c>
      <c r="T121" s="13">
        <f>SUM(H121:S121)</f>
        <v>21.740000000000002</v>
      </c>
    </row>
    <row r="122" spans="1:23" ht="24">
      <c r="A122" s="81" t="s">
        <v>56</v>
      </c>
      <c r="B122" s="63"/>
      <c r="C122" s="63" t="s">
        <v>23</v>
      </c>
      <c r="D122" s="20"/>
      <c r="E122" s="20"/>
      <c r="F122" s="20"/>
      <c r="G122" s="20"/>
      <c r="H122" s="16">
        <f>SUM(H123:H135)</f>
        <v>803.702</v>
      </c>
      <c r="I122" s="16">
        <f>SUM(I124:I135)</f>
        <v>554.73</v>
      </c>
      <c r="J122" s="16">
        <f>J124+J125+J128+J131+J129+J130+J133</f>
        <v>1406.17</v>
      </c>
      <c r="K122" s="8">
        <f>SUM(K123:K134)</f>
        <v>500.76500000000004</v>
      </c>
      <c r="L122" s="8">
        <f>SUM(L123:L134)</f>
        <v>548.81</v>
      </c>
      <c r="M122" s="17">
        <f>M128+M129+M130+M131+M132+M133+M134</f>
        <v>700.69</v>
      </c>
      <c r="N122" s="33">
        <f>SUM(N125:N135)</f>
        <v>753.5799999999999</v>
      </c>
      <c r="O122" s="33">
        <f>O128+O129+O131+O130+O133</f>
        <v>865.1199999999999</v>
      </c>
      <c r="P122" s="17">
        <f>P128+P129+P131+P130+P133</f>
        <v>895.42</v>
      </c>
      <c r="Q122" s="29">
        <f>SUM(Q125:Q135)</f>
        <v>868.0899999999999</v>
      </c>
      <c r="R122" s="29">
        <f>SUM(R123:R135)</f>
        <v>868.0899999999999</v>
      </c>
      <c r="S122" s="29">
        <f t="shared" si="9"/>
        <v>868.0899999999999</v>
      </c>
      <c r="T122" s="13">
        <f t="shared" si="10"/>
        <v>9633.257</v>
      </c>
      <c r="V122">
        <v>772.9</v>
      </c>
      <c r="W122">
        <v>787.69</v>
      </c>
    </row>
    <row r="123" spans="1:20" ht="15">
      <c r="A123" s="82"/>
      <c r="B123" s="83"/>
      <c r="C123" s="63" t="s">
        <v>21</v>
      </c>
      <c r="D123" s="20" t="s">
        <v>73</v>
      </c>
      <c r="E123" s="20"/>
      <c r="F123" s="20"/>
      <c r="G123" s="20"/>
      <c r="H123" s="14"/>
      <c r="I123" s="14"/>
      <c r="J123" s="14"/>
      <c r="K123" s="9"/>
      <c r="L123" s="22"/>
      <c r="M123" s="11"/>
      <c r="N123" s="30"/>
      <c r="O123" s="30"/>
      <c r="P123" s="11"/>
      <c r="Q123" s="29">
        <f t="shared" si="11"/>
        <v>0</v>
      </c>
      <c r="R123" s="29"/>
      <c r="S123" s="29">
        <f t="shared" si="9"/>
        <v>0</v>
      </c>
      <c r="T123" s="13">
        <f t="shared" si="10"/>
        <v>0</v>
      </c>
    </row>
    <row r="124" spans="1:20" ht="15">
      <c r="A124" s="82"/>
      <c r="B124" s="83"/>
      <c r="C124" s="63" t="s">
        <v>58</v>
      </c>
      <c r="D124" s="20" t="s">
        <v>73</v>
      </c>
      <c r="E124" s="20" t="s">
        <v>84</v>
      </c>
      <c r="F124" s="20" t="s">
        <v>77</v>
      </c>
      <c r="G124" s="20">
        <v>244</v>
      </c>
      <c r="H124" s="14">
        <v>2</v>
      </c>
      <c r="I124" s="14"/>
      <c r="J124" s="14">
        <v>955.32</v>
      </c>
      <c r="K124" s="9"/>
      <c r="L124" s="22"/>
      <c r="M124" s="11"/>
      <c r="N124" s="30"/>
      <c r="O124" s="30"/>
      <c r="P124" s="11"/>
      <c r="Q124" s="29">
        <f t="shared" si="11"/>
        <v>0</v>
      </c>
      <c r="R124" s="29"/>
      <c r="S124" s="29">
        <f t="shared" si="9"/>
        <v>0</v>
      </c>
      <c r="T124" s="13">
        <f t="shared" si="10"/>
        <v>957.32</v>
      </c>
    </row>
    <row r="125" spans="1:20" ht="108">
      <c r="A125" s="82"/>
      <c r="B125" s="63" t="s">
        <v>57</v>
      </c>
      <c r="C125" s="63" t="s">
        <v>60</v>
      </c>
      <c r="D125" s="20" t="s">
        <v>73</v>
      </c>
      <c r="E125" s="20" t="s">
        <v>74</v>
      </c>
      <c r="F125" s="20" t="s">
        <v>79</v>
      </c>
      <c r="G125" s="20">
        <v>129</v>
      </c>
      <c r="H125" s="14"/>
      <c r="I125" s="14"/>
      <c r="J125" s="14">
        <v>0</v>
      </c>
      <c r="K125" s="9"/>
      <c r="L125" s="22"/>
      <c r="M125" s="11"/>
      <c r="N125" s="30"/>
      <c r="O125" s="30"/>
      <c r="P125" s="11"/>
      <c r="Q125" s="29">
        <f t="shared" si="11"/>
        <v>0</v>
      </c>
      <c r="R125" s="29"/>
      <c r="S125" s="29">
        <f t="shared" si="9"/>
        <v>0</v>
      </c>
      <c r="T125" s="13">
        <f t="shared" si="10"/>
        <v>0</v>
      </c>
    </row>
    <row r="126" spans="1:23" ht="24">
      <c r="A126" s="82"/>
      <c r="B126" s="63" t="s">
        <v>59</v>
      </c>
      <c r="C126" s="63" t="s">
        <v>58</v>
      </c>
      <c r="D126" s="20" t="s">
        <v>73</v>
      </c>
      <c r="E126" s="20" t="s">
        <v>74</v>
      </c>
      <c r="F126" s="20" t="s">
        <v>75</v>
      </c>
      <c r="G126" s="20">
        <v>244</v>
      </c>
      <c r="H126" s="14" t="s">
        <v>62</v>
      </c>
      <c r="I126" s="14">
        <v>39.65</v>
      </c>
      <c r="J126" s="14" t="s">
        <v>62</v>
      </c>
      <c r="K126" s="9" t="s">
        <v>62</v>
      </c>
      <c r="L126" s="22" t="s">
        <v>62</v>
      </c>
      <c r="M126" s="11"/>
      <c r="N126" s="30"/>
      <c r="O126" s="30"/>
      <c r="P126" s="11"/>
      <c r="Q126" s="29">
        <f t="shared" si="11"/>
        <v>0</v>
      </c>
      <c r="R126" s="29"/>
      <c r="S126" s="29">
        <f t="shared" si="9"/>
        <v>0</v>
      </c>
      <c r="T126" s="13">
        <f t="shared" si="10"/>
        <v>39.65</v>
      </c>
      <c r="V126" t="s">
        <v>62</v>
      </c>
      <c r="W126" t="s">
        <v>62</v>
      </c>
    </row>
    <row r="127" spans="1:23" ht="108" hidden="1">
      <c r="A127" s="82"/>
      <c r="B127" s="63" t="s">
        <v>61</v>
      </c>
      <c r="C127" s="63" t="s">
        <v>60</v>
      </c>
      <c r="D127" s="20" t="s">
        <v>73</v>
      </c>
      <c r="E127" s="20" t="s">
        <v>74</v>
      </c>
      <c r="F127" s="20" t="s">
        <v>76</v>
      </c>
      <c r="G127" s="20">
        <v>244</v>
      </c>
      <c r="H127" s="14" t="s">
        <v>62</v>
      </c>
      <c r="I127" s="14" t="s">
        <v>62</v>
      </c>
      <c r="J127" s="14" t="s">
        <v>62</v>
      </c>
      <c r="K127" s="9" t="s">
        <v>62</v>
      </c>
      <c r="L127" s="22" t="s">
        <v>62</v>
      </c>
      <c r="M127" s="11"/>
      <c r="N127" s="30"/>
      <c r="O127" s="30"/>
      <c r="P127" s="11"/>
      <c r="Q127" s="29">
        <f t="shared" si="11"/>
        <v>0</v>
      </c>
      <c r="R127" s="29"/>
      <c r="S127" s="29">
        <f t="shared" si="9"/>
        <v>0</v>
      </c>
      <c r="T127" s="13">
        <f t="shared" si="10"/>
        <v>0</v>
      </c>
      <c r="V127" t="s">
        <v>62</v>
      </c>
      <c r="W127" t="s">
        <v>62</v>
      </c>
    </row>
    <row r="128" spans="1:23" ht="108">
      <c r="A128" s="82"/>
      <c r="B128" s="63" t="s">
        <v>63</v>
      </c>
      <c r="C128" s="63" t="s">
        <v>58</v>
      </c>
      <c r="D128" s="20" t="s">
        <v>73</v>
      </c>
      <c r="E128" s="20" t="s">
        <v>74</v>
      </c>
      <c r="F128" s="20" t="s">
        <v>78</v>
      </c>
      <c r="G128" s="20">
        <v>244</v>
      </c>
      <c r="H128" s="14">
        <v>8.092</v>
      </c>
      <c r="I128" s="14">
        <v>8.2</v>
      </c>
      <c r="J128" s="14">
        <v>8.31</v>
      </c>
      <c r="K128" s="9">
        <v>9.93</v>
      </c>
      <c r="L128" s="9">
        <v>10.4</v>
      </c>
      <c r="M128" s="11">
        <v>11.12</v>
      </c>
      <c r="N128" s="30">
        <v>12</v>
      </c>
      <c r="O128" s="30">
        <v>24</v>
      </c>
      <c r="P128" s="11">
        <v>26</v>
      </c>
      <c r="Q128" s="29">
        <v>33.29</v>
      </c>
      <c r="R128" s="29">
        <v>33.29</v>
      </c>
      <c r="S128" s="29">
        <f t="shared" si="9"/>
        <v>33.29</v>
      </c>
      <c r="T128" s="13">
        <f t="shared" si="10"/>
        <v>217.92199999999997</v>
      </c>
      <c r="V128">
        <v>45</v>
      </c>
      <c r="W128">
        <v>43.8</v>
      </c>
    </row>
    <row r="129" spans="1:20" ht="156">
      <c r="A129" s="82"/>
      <c r="B129" s="63" t="s">
        <v>64</v>
      </c>
      <c r="C129" s="63"/>
      <c r="D129" s="20" t="s">
        <v>73</v>
      </c>
      <c r="E129" s="20" t="s">
        <v>74</v>
      </c>
      <c r="F129" s="20" t="s">
        <v>78</v>
      </c>
      <c r="G129" s="20">
        <v>121</v>
      </c>
      <c r="H129" s="14">
        <v>33.41</v>
      </c>
      <c r="I129" s="14">
        <v>35.5</v>
      </c>
      <c r="J129" s="14">
        <v>26.72</v>
      </c>
      <c r="K129" s="9">
        <v>32.615</v>
      </c>
      <c r="L129" s="9">
        <v>44.9</v>
      </c>
      <c r="M129" s="11">
        <v>35.54</v>
      </c>
      <c r="N129" s="30">
        <v>40.09</v>
      </c>
      <c r="O129" s="30">
        <v>35.18</v>
      </c>
      <c r="P129" s="11">
        <v>41.78</v>
      </c>
      <c r="Q129" s="29">
        <v>52.41</v>
      </c>
      <c r="R129" s="29">
        <v>52.41</v>
      </c>
      <c r="S129" s="29">
        <v>52.41</v>
      </c>
      <c r="T129" s="13">
        <f t="shared" si="10"/>
        <v>482.9649999999999</v>
      </c>
    </row>
    <row r="130" spans="1:20" ht="156">
      <c r="A130" s="82"/>
      <c r="B130" s="63" t="s">
        <v>64</v>
      </c>
      <c r="C130" s="63"/>
      <c r="D130" s="20" t="s">
        <v>73</v>
      </c>
      <c r="E130" s="20" t="s">
        <v>74</v>
      </c>
      <c r="F130" s="20" t="s">
        <v>78</v>
      </c>
      <c r="G130" s="20">
        <v>129</v>
      </c>
      <c r="H130" s="14"/>
      <c r="I130" s="14"/>
      <c r="J130" s="14">
        <v>8.07</v>
      </c>
      <c r="K130" s="9">
        <v>9.86</v>
      </c>
      <c r="L130" s="9"/>
      <c r="M130" s="11">
        <v>10.73</v>
      </c>
      <c r="N130" s="30">
        <v>12.11</v>
      </c>
      <c r="O130" s="30">
        <v>10.62</v>
      </c>
      <c r="P130" s="11">
        <v>12.62</v>
      </c>
      <c r="Q130" s="29">
        <v>0</v>
      </c>
      <c r="R130" s="29"/>
      <c r="S130" s="29">
        <f t="shared" si="9"/>
        <v>0</v>
      </c>
      <c r="T130" s="13">
        <f t="shared" si="10"/>
        <v>64.00999999999999</v>
      </c>
    </row>
    <row r="131" spans="1:23" ht="156">
      <c r="A131" s="82"/>
      <c r="B131" s="63" t="s">
        <v>64</v>
      </c>
      <c r="C131" s="63" t="s">
        <v>60</v>
      </c>
      <c r="D131" s="20" t="s">
        <v>73</v>
      </c>
      <c r="E131" s="20" t="s">
        <v>74</v>
      </c>
      <c r="F131" s="20" t="s">
        <v>79</v>
      </c>
      <c r="G131" s="20">
        <v>121</v>
      </c>
      <c r="H131" s="14">
        <v>760.2</v>
      </c>
      <c r="I131" s="14">
        <v>471.38</v>
      </c>
      <c r="J131" s="14">
        <v>315.27</v>
      </c>
      <c r="K131" s="9">
        <v>342.97</v>
      </c>
      <c r="L131" s="9">
        <v>493.51</v>
      </c>
      <c r="M131" s="11">
        <v>496.51</v>
      </c>
      <c r="N131" s="30">
        <v>532.56</v>
      </c>
      <c r="O131" s="30">
        <v>620.93</v>
      </c>
      <c r="P131" s="11">
        <v>622.79</v>
      </c>
      <c r="Q131" s="29">
        <v>782.39</v>
      </c>
      <c r="R131" s="29">
        <v>782.39</v>
      </c>
      <c r="S131" s="29">
        <v>782.39</v>
      </c>
      <c r="T131" s="13">
        <f t="shared" si="10"/>
        <v>7003.290000000001</v>
      </c>
      <c r="V131">
        <v>727.9</v>
      </c>
      <c r="W131">
        <v>743.89</v>
      </c>
    </row>
    <row r="132" spans="1:20" ht="24">
      <c r="A132" s="82"/>
      <c r="B132" s="63" t="s">
        <v>59</v>
      </c>
      <c r="C132" s="63" t="s">
        <v>60</v>
      </c>
      <c r="D132" s="20" t="s">
        <v>73</v>
      </c>
      <c r="E132" s="20" t="s">
        <v>74</v>
      </c>
      <c r="F132" s="20" t="s">
        <v>79</v>
      </c>
      <c r="G132" s="20">
        <v>122</v>
      </c>
      <c r="H132" s="14"/>
      <c r="I132" s="14"/>
      <c r="J132" s="14"/>
      <c r="K132" s="9">
        <v>0.57</v>
      </c>
      <c r="L132" s="9"/>
      <c r="M132" s="11">
        <v>1.1</v>
      </c>
      <c r="N132" s="30">
        <v>1.05</v>
      </c>
      <c r="O132" s="30"/>
      <c r="P132" s="11"/>
      <c r="Q132" s="29">
        <f t="shared" si="11"/>
        <v>0</v>
      </c>
      <c r="R132" s="29"/>
      <c r="S132" s="29">
        <f t="shared" si="9"/>
        <v>0</v>
      </c>
      <c r="T132" s="13">
        <f t="shared" si="10"/>
        <v>2.7199999999999998</v>
      </c>
    </row>
    <row r="133" spans="1:20" ht="24">
      <c r="A133" s="82"/>
      <c r="B133" s="63" t="s">
        <v>59</v>
      </c>
      <c r="C133" s="63" t="s">
        <v>60</v>
      </c>
      <c r="D133" s="20" t="s">
        <v>73</v>
      </c>
      <c r="E133" s="20" t="s">
        <v>74</v>
      </c>
      <c r="F133" s="20" t="s">
        <v>79</v>
      </c>
      <c r="G133" s="20">
        <v>129</v>
      </c>
      <c r="H133" s="14"/>
      <c r="I133" s="14"/>
      <c r="J133" s="14">
        <v>92.48</v>
      </c>
      <c r="K133" s="9">
        <v>104.78</v>
      </c>
      <c r="L133" s="9"/>
      <c r="M133" s="11">
        <v>145.68</v>
      </c>
      <c r="N133" s="30">
        <v>155.77</v>
      </c>
      <c r="O133" s="30">
        <v>174.39</v>
      </c>
      <c r="P133" s="11">
        <v>192.23</v>
      </c>
      <c r="Q133" s="29">
        <v>0</v>
      </c>
      <c r="R133" s="29"/>
      <c r="S133" s="29">
        <f t="shared" si="9"/>
        <v>0</v>
      </c>
      <c r="T133" s="13">
        <f t="shared" si="10"/>
        <v>865.33</v>
      </c>
    </row>
    <row r="134" spans="1:20" ht="24">
      <c r="A134" s="84"/>
      <c r="B134" s="63" t="s">
        <v>59</v>
      </c>
      <c r="C134" s="63" t="s">
        <v>60</v>
      </c>
      <c r="D134" s="20" t="s">
        <v>73</v>
      </c>
      <c r="E134" s="20" t="s">
        <v>74</v>
      </c>
      <c r="F134" s="20" t="s">
        <v>79</v>
      </c>
      <c r="G134" s="20">
        <v>853</v>
      </c>
      <c r="H134" s="14"/>
      <c r="I134" s="14"/>
      <c r="J134" s="14"/>
      <c r="K134" s="9">
        <v>0.04</v>
      </c>
      <c r="L134" s="22"/>
      <c r="M134" s="11">
        <v>0.01</v>
      </c>
      <c r="N134" s="30"/>
      <c r="O134" s="30"/>
      <c r="P134" s="11"/>
      <c r="Q134" s="29">
        <f t="shared" si="11"/>
        <v>0</v>
      </c>
      <c r="R134" s="29"/>
      <c r="S134" s="29">
        <f t="shared" si="9"/>
        <v>0</v>
      </c>
      <c r="T134" s="13">
        <f t="shared" si="10"/>
        <v>0.05</v>
      </c>
    </row>
    <row r="135" spans="1:20" ht="24">
      <c r="A135" s="55"/>
      <c r="B135" s="63" t="s">
        <v>59</v>
      </c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29">
        <f t="shared" si="11"/>
        <v>0</v>
      </c>
      <c r="R135" s="29"/>
      <c r="S135" s="29">
        <f t="shared" si="9"/>
        <v>0</v>
      </c>
      <c r="T135" s="13">
        <f t="shared" si="10"/>
        <v>0</v>
      </c>
    </row>
    <row r="136" ht="67.5" customHeight="1"/>
    <row r="137" spans="2:13" ht="15">
      <c r="B137" s="3" t="s">
        <v>72</v>
      </c>
      <c r="M137" s="1" t="s">
        <v>122</v>
      </c>
    </row>
  </sheetData>
  <sheetProtection/>
  <mergeCells count="29">
    <mergeCell ref="K3:T3"/>
    <mergeCell ref="G4:O4"/>
    <mergeCell ref="A8:T8"/>
    <mergeCell ref="A9:T9"/>
    <mergeCell ref="A10:T10"/>
    <mergeCell ref="A12:A14"/>
    <mergeCell ref="B12:B14"/>
    <mergeCell ref="C12:C14"/>
    <mergeCell ref="D12:G13"/>
    <mergeCell ref="H12:T12"/>
    <mergeCell ref="H13:T13"/>
    <mergeCell ref="A15:A18"/>
    <mergeCell ref="B15:B18"/>
    <mergeCell ref="A19:A22"/>
    <mergeCell ref="B19:B22"/>
    <mergeCell ref="A23:A26"/>
    <mergeCell ref="B23:B26"/>
    <mergeCell ref="A27:A30"/>
    <mergeCell ref="B27:B30"/>
    <mergeCell ref="A31:A34"/>
    <mergeCell ref="B31:B34"/>
    <mergeCell ref="A35:A39"/>
    <mergeCell ref="B35:B39"/>
    <mergeCell ref="A47:A94"/>
    <mergeCell ref="B47:B48"/>
    <mergeCell ref="A107:A117"/>
    <mergeCell ref="B108:B111"/>
    <mergeCell ref="A122:A134"/>
    <mergeCell ref="B123:B1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tabSelected="1" view="pageLayout" zoomScale="79" zoomScaleSheetLayoutView="83" zoomScalePageLayoutView="79" workbookViewId="0" topLeftCell="A25">
      <selection activeCell="F6" sqref="F6:N6"/>
    </sheetView>
  </sheetViews>
  <sheetFormatPr defaultColWidth="9.140625" defaultRowHeight="15"/>
  <cols>
    <col min="1" max="1" width="14.421875" style="35" customWidth="1"/>
    <col min="2" max="2" width="25.28125" style="35" customWidth="1"/>
    <col min="3" max="3" width="36.00390625" style="35" customWidth="1"/>
    <col min="4" max="9" width="11.57421875" style="35" customWidth="1"/>
    <col min="10" max="10" width="13.57421875" style="35" customWidth="1"/>
    <col min="11" max="15" width="11.57421875" style="35" customWidth="1"/>
    <col min="16" max="16" width="14.421875" style="35" customWidth="1"/>
    <col min="17" max="17" width="12.57421875" style="35" customWidth="1"/>
    <col min="18" max="16384" width="9.140625" style="35" customWidth="1"/>
  </cols>
  <sheetData>
    <row r="1" spans="6:16" ht="15">
      <c r="F1" s="2"/>
      <c r="I1" s="2"/>
      <c r="J1" s="2"/>
      <c r="K1" s="2"/>
      <c r="L1" s="2"/>
      <c r="M1" s="2"/>
      <c r="N1" s="2"/>
      <c r="O1" s="2"/>
      <c r="P1" s="2"/>
    </row>
    <row r="2" spans="6:16" ht="15">
      <c r="F2" s="2"/>
      <c r="I2" s="2"/>
      <c r="J2" s="2"/>
      <c r="K2" s="2"/>
      <c r="L2" s="2"/>
      <c r="M2" s="2"/>
      <c r="N2" s="2"/>
      <c r="O2" s="2"/>
      <c r="P2" s="2"/>
    </row>
    <row r="3" spans="7:16" ht="7.5" customHeight="1">
      <c r="G3" s="2"/>
      <c r="I3" s="2"/>
      <c r="J3" s="2"/>
      <c r="K3" s="2"/>
      <c r="L3" s="2"/>
      <c r="M3" s="2"/>
      <c r="N3" s="2"/>
      <c r="O3" s="2"/>
      <c r="P3" s="2"/>
    </row>
    <row r="4" spans="6:16" ht="15">
      <c r="F4" s="1"/>
      <c r="G4" s="2"/>
      <c r="I4" s="2"/>
      <c r="J4" s="2"/>
      <c r="K4" s="2"/>
      <c r="L4" s="2"/>
      <c r="M4" s="2"/>
      <c r="N4" s="2"/>
      <c r="O4" s="2"/>
      <c r="P4" s="2"/>
    </row>
    <row r="5" spans="6:16" ht="15">
      <c r="F5" s="56" t="s">
        <v>200</v>
      </c>
      <c r="G5"/>
      <c r="I5" s="2"/>
      <c r="J5" s="2"/>
      <c r="K5" s="2"/>
      <c r="L5" s="2"/>
      <c r="M5" s="2"/>
      <c r="N5" s="2"/>
      <c r="O5" s="2"/>
      <c r="P5" s="2"/>
    </row>
    <row r="6" spans="6:16" ht="30" customHeight="1">
      <c r="F6" s="88" t="s">
        <v>201</v>
      </c>
      <c r="G6" s="89"/>
      <c r="H6" s="89"/>
      <c r="I6" s="89"/>
      <c r="J6" s="89"/>
      <c r="K6" s="89"/>
      <c r="L6" s="89"/>
      <c r="M6" s="89"/>
      <c r="N6" s="89"/>
      <c r="O6" s="2"/>
      <c r="P6" s="2"/>
    </row>
    <row r="7" spans="7:16" ht="12" customHeight="1">
      <c r="G7" s="2"/>
      <c r="I7" s="2"/>
      <c r="J7" s="2"/>
      <c r="K7" s="2"/>
      <c r="L7" s="2"/>
      <c r="M7" s="2"/>
      <c r="N7" s="2"/>
      <c r="O7" s="2"/>
      <c r="P7" s="2"/>
    </row>
    <row r="8" spans="1:16" ht="15" customHeight="1">
      <c r="A8" s="94" t="s">
        <v>129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ht="15" customHeight="1">
      <c r="A9" s="94" t="s">
        <v>130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</row>
    <row r="10" spans="1:16" ht="15" customHeight="1">
      <c r="A10" s="94" t="s">
        <v>131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</row>
    <row r="11" ht="6.75" customHeight="1">
      <c r="D11" s="36"/>
    </row>
    <row r="12" spans="1:16" ht="41.25" customHeight="1">
      <c r="A12" s="95" t="s">
        <v>132</v>
      </c>
      <c r="B12" s="95" t="s">
        <v>133</v>
      </c>
      <c r="C12" s="95" t="s">
        <v>134</v>
      </c>
      <c r="D12" s="97" t="s">
        <v>135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</row>
    <row r="13" spans="1:16" ht="15.75" customHeight="1">
      <c r="A13" s="96"/>
      <c r="B13" s="96"/>
      <c r="C13" s="96"/>
      <c r="D13" s="37" t="s">
        <v>10</v>
      </c>
      <c r="E13" s="37" t="s">
        <v>11</v>
      </c>
      <c r="F13" s="37" t="s">
        <v>12</v>
      </c>
      <c r="G13" s="37" t="s">
        <v>13</v>
      </c>
      <c r="H13" s="37" t="s">
        <v>14</v>
      </c>
      <c r="I13" s="37" t="s">
        <v>15</v>
      </c>
      <c r="J13" s="37" t="s">
        <v>70</v>
      </c>
      <c r="K13" s="37" t="s">
        <v>106</v>
      </c>
      <c r="L13" s="37" t="s">
        <v>136</v>
      </c>
      <c r="M13" s="37">
        <v>2023</v>
      </c>
      <c r="N13" s="37">
        <v>2024</v>
      </c>
      <c r="O13" s="37">
        <v>2025</v>
      </c>
      <c r="P13" s="67" t="s">
        <v>137</v>
      </c>
    </row>
    <row r="14" spans="1:17" ht="15">
      <c r="A14" s="99" t="s">
        <v>17</v>
      </c>
      <c r="B14" s="100" t="s">
        <v>138</v>
      </c>
      <c r="C14" s="38" t="s">
        <v>139</v>
      </c>
      <c r="D14" s="39">
        <f>D17+D19</f>
        <v>51929.93000000001</v>
      </c>
      <c r="E14" s="39">
        <f>E16+E17+E19</f>
        <v>47286.950000000004</v>
      </c>
      <c r="F14" s="39">
        <f>F16+F17+F19</f>
        <v>46031.47000000001</v>
      </c>
      <c r="G14" s="40">
        <f>SUM(G16:G20)</f>
        <v>42758.49800000001</v>
      </c>
      <c r="H14" s="40">
        <f>H16+H17+H19</f>
        <v>51839.045000000006</v>
      </c>
      <c r="I14" s="39">
        <f>I16+I17+I19</f>
        <v>50942.719999999994</v>
      </c>
      <c r="J14" s="39">
        <f>J16+J17+J19</f>
        <v>66027.92</v>
      </c>
      <c r="K14" s="40">
        <f>SUM(K16:K20)</f>
        <v>71996.75000000001</v>
      </c>
      <c r="L14" s="40">
        <f>L16+L17+L18+L19</f>
        <v>79509.01999999999</v>
      </c>
      <c r="M14" s="40">
        <f>M16+M17+M19</f>
        <v>123412.34</v>
      </c>
      <c r="N14" s="40">
        <f>N16+N17+N19</f>
        <v>80535.34</v>
      </c>
      <c r="O14" s="40">
        <f>O17+O19+O16</f>
        <v>76302.42000000001</v>
      </c>
      <c r="P14" s="39">
        <f>SUM(D14:O14)+0.01</f>
        <v>788572.413</v>
      </c>
      <c r="Q14" s="77"/>
    </row>
    <row r="15" spans="1:16" ht="15">
      <c r="A15" s="99"/>
      <c r="B15" s="100"/>
      <c r="C15" s="38" t="s">
        <v>140</v>
      </c>
      <c r="D15" s="49"/>
      <c r="E15" s="49"/>
      <c r="F15" s="49"/>
      <c r="G15" s="41"/>
      <c r="H15" s="39"/>
      <c r="I15" s="39"/>
      <c r="J15" s="39"/>
      <c r="K15" s="41"/>
      <c r="L15" s="41"/>
      <c r="M15" s="58">
        <f>L15</f>
        <v>0</v>
      </c>
      <c r="N15" s="58"/>
      <c r="O15" s="58"/>
      <c r="P15" s="39">
        <f aca="true" t="shared" si="0" ref="P15:P48">SUM(D15:O15)</f>
        <v>0</v>
      </c>
    </row>
    <row r="16" spans="1:16" ht="15">
      <c r="A16" s="99"/>
      <c r="B16" s="100"/>
      <c r="C16" s="38" t="s">
        <v>141</v>
      </c>
      <c r="D16" s="39">
        <v>0</v>
      </c>
      <c r="E16" s="39">
        <f aca="true" t="shared" si="1" ref="E16:K16">E23+E30+E37+E44</f>
        <v>122.9</v>
      </c>
      <c r="F16" s="39">
        <f t="shared" si="1"/>
        <v>13.2</v>
      </c>
      <c r="G16" s="40">
        <f t="shared" si="1"/>
        <v>308.59</v>
      </c>
      <c r="H16" s="40">
        <f t="shared" si="1"/>
        <v>1605.755</v>
      </c>
      <c r="I16" s="40">
        <f t="shared" si="1"/>
        <v>912.99</v>
      </c>
      <c r="J16" s="40">
        <f t="shared" si="1"/>
        <v>1985.82</v>
      </c>
      <c r="K16" s="40">
        <f t="shared" si="1"/>
        <v>907.39</v>
      </c>
      <c r="L16" s="40">
        <f>L30+L23</f>
        <v>2271.41</v>
      </c>
      <c r="M16" s="58">
        <f>M30+M23+M37+M44</f>
        <v>2260.35</v>
      </c>
      <c r="N16" s="58">
        <f>N23+N30+N37</f>
        <v>130.35</v>
      </c>
      <c r="O16" s="58">
        <f>O23</f>
        <v>59.1</v>
      </c>
      <c r="P16" s="39">
        <f t="shared" si="0"/>
        <v>10577.855000000001</v>
      </c>
    </row>
    <row r="17" spans="1:16" ht="15">
      <c r="A17" s="99"/>
      <c r="B17" s="100"/>
      <c r="C17" s="38" t="s">
        <v>142</v>
      </c>
      <c r="D17" s="39">
        <f>D24+D31+D38+D45</f>
        <v>604.9</v>
      </c>
      <c r="E17" s="39">
        <f>E31+E38+E45</f>
        <v>305.2</v>
      </c>
      <c r="F17" s="39">
        <f>F24+F31+F38+F45</f>
        <v>1235.51</v>
      </c>
      <c r="G17" s="40">
        <f>G24+G31+G38+G45</f>
        <v>540.198</v>
      </c>
      <c r="H17" s="40">
        <f>H24+H31+H38+H45</f>
        <v>1851.09</v>
      </c>
      <c r="I17" s="39">
        <f>I31+I38+I45</f>
        <v>3078</v>
      </c>
      <c r="J17" s="39">
        <v>2780.98</v>
      </c>
      <c r="K17" s="40">
        <f>K24+K31+K38+K45</f>
        <v>876.0699999999999</v>
      </c>
      <c r="L17" s="40">
        <f>L24+L31+L38+L45</f>
        <v>2326.73</v>
      </c>
      <c r="M17" s="58">
        <f>M31+M45+M24+M38</f>
        <v>28374.350000000002</v>
      </c>
      <c r="N17" s="58">
        <f>N31+N45+N24</f>
        <v>2138.27</v>
      </c>
      <c r="O17" s="58">
        <f>O24+O31+O38+O45</f>
        <v>296.7</v>
      </c>
      <c r="P17" s="39">
        <f t="shared" si="0"/>
        <v>44407.99799999999</v>
      </c>
    </row>
    <row r="18" spans="1:18" ht="15">
      <c r="A18" s="99"/>
      <c r="B18" s="100"/>
      <c r="C18" s="38" t="s">
        <v>143</v>
      </c>
      <c r="D18" s="49"/>
      <c r="E18" s="49"/>
      <c r="F18" s="49"/>
      <c r="G18" s="41"/>
      <c r="H18" s="39"/>
      <c r="I18" s="39"/>
      <c r="J18" s="39"/>
      <c r="K18" s="41"/>
      <c r="L18" s="41"/>
      <c r="M18" s="58">
        <f>L18</f>
        <v>0</v>
      </c>
      <c r="N18" s="58"/>
      <c r="O18" s="58"/>
      <c r="P18" s="39">
        <f t="shared" si="0"/>
        <v>0</v>
      </c>
      <c r="R18" s="52"/>
    </row>
    <row r="19" spans="1:16" ht="15">
      <c r="A19" s="99"/>
      <c r="B19" s="100"/>
      <c r="C19" s="38" t="s">
        <v>144</v>
      </c>
      <c r="D19" s="39">
        <f aca="true" t="shared" si="2" ref="D19:L19">D26+D33+D40+D47</f>
        <v>51325.030000000006</v>
      </c>
      <c r="E19" s="39">
        <f t="shared" si="2"/>
        <v>46858.850000000006</v>
      </c>
      <c r="F19" s="39">
        <f t="shared" si="2"/>
        <v>44782.76000000001</v>
      </c>
      <c r="G19" s="40">
        <f t="shared" si="2"/>
        <v>41909.71000000001</v>
      </c>
      <c r="H19" s="40">
        <f t="shared" si="2"/>
        <v>48382.200000000004</v>
      </c>
      <c r="I19" s="39">
        <f t="shared" si="2"/>
        <v>46951.729999999996</v>
      </c>
      <c r="J19" s="39">
        <f t="shared" si="2"/>
        <v>61261.119999999995</v>
      </c>
      <c r="K19" s="40">
        <f t="shared" si="2"/>
        <v>70213.29000000001</v>
      </c>
      <c r="L19" s="40">
        <f t="shared" si="2"/>
        <v>74910.87999999999</v>
      </c>
      <c r="M19" s="40">
        <f>M26+M33+M40+M47</f>
        <v>92777.64</v>
      </c>
      <c r="N19" s="40">
        <f>N26+N33+N40+N47</f>
        <v>78266.72</v>
      </c>
      <c r="O19" s="40">
        <f>O26+O33+O40+O47</f>
        <v>75946.62000000001</v>
      </c>
      <c r="P19" s="39">
        <f t="shared" si="0"/>
        <v>733586.55</v>
      </c>
    </row>
    <row r="20" spans="1:16" ht="15">
      <c r="A20" s="99"/>
      <c r="B20" s="100"/>
      <c r="C20" s="38" t="s">
        <v>145</v>
      </c>
      <c r="D20" s="49"/>
      <c r="E20" s="49"/>
      <c r="F20" s="49"/>
      <c r="G20" s="41"/>
      <c r="H20" s="39"/>
      <c r="I20" s="39"/>
      <c r="J20" s="39"/>
      <c r="K20" s="41"/>
      <c r="L20" s="41"/>
      <c r="M20" s="58">
        <f>L20</f>
        <v>0</v>
      </c>
      <c r="N20" s="58"/>
      <c r="O20" s="58"/>
      <c r="P20" s="39">
        <f t="shared" si="0"/>
        <v>0</v>
      </c>
    </row>
    <row r="21" spans="1:17" ht="15">
      <c r="A21" s="97" t="s">
        <v>22</v>
      </c>
      <c r="B21" s="98" t="s">
        <v>146</v>
      </c>
      <c r="C21" s="42" t="s">
        <v>147</v>
      </c>
      <c r="D21" s="39">
        <f>D26</f>
        <v>10100.91</v>
      </c>
      <c r="E21" s="39">
        <f>E26</f>
        <v>9584.22</v>
      </c>
      <c r="F21" s="39">
        <f>F26</f>
        <v>7641.55</v>
      </c>
      <c r="G21" s="43">
        <f>SUM(G23:G27)</f>
        <v>6755.56</v>
      </c>
      <c r="H21" s="43">
        <f>SUM(H23:H27)</f>
        <v>5752.26</v>
      </c>
      <c r="I21" s="39">
        <f>I26</f>
        <v>6376.09</v>
      </c>
      <c r="J21" s="39">
        <f>J24+J25+J26+J23</f>
        <v>11322.09</v>
      </c>
      <c r="K21" s="43">
        <f>SUM(K23:K27)</f>
        <v>12296.32</v>
      </c>
      <c r="L21" s="43">
        <f>L26+L24+L23</f>
        <v>14913.960000000001</v>
      </c>
      <c r="M21" s="40">
        <f>M26+M23+M24</f>
        <v>42399.05</v>
      </c>
      <c r="N21" s="40">
        <f>N26+N23+N24</f>
        <v>8138.59</v>
      </c>
      <c r="O21" s="40">
        <f>O26+O24+O23</f>
        <v>7993.990000000001</v>
      </c>
      <c r="P21" s="39">
        <f t="shared" si="0"/>
        <v>143274.59</v>
      </c>
      <c r="Q21" s="52"/>
    </row>
    <row r="22" spans="1:16" ht="15">
      <c r="A22" s="97"/>
      <c r="B22" s="98"/>
      <c r="C22" s="42" t="s">
        <v>148</v>
      </c>
      <c r="D22" s="49"/>
      <c r="E22" s="49"/>
      <c r="F22" s="49"/>
      <c r="G22" s="68"/>
      <c r="H22" s="45"/>
      <c r="I22" s="45"/>
      <c r="J22" s="45"/>
      <c r="K22" s="45"/>
      <c r="L22" s="45"/>
      <c r="M22" s="58">
        <f>L22</f>
        <v>0</v>
      </c>
      <c r="N22" s="58"/>
      <c r="O22" s="58"/>
      <c r="P22" s="39">
        <f t="shared" si="0"/>
        <v>0</v>
      </c>
    </row>
    <row r="23" spans="1:16" ht="15">
      <c r="A23" s="97"/>
      <c r="B23" s="98"/>
      <c r="C23" s="42" t="s">
        <v>149</v>
      </c>
      <c r="D23" s="49"/>
      <c r="E23" s="49"/>
      <c r="F23" s="49"/>
      <c r="G23" s="68"/>
      <c r="H23" s="39"/>
      <c r="I23" s="39"/>
      <c r="J23" s="39">
        <v>109.95</v>
      </c>
      <c r="K23" s="39"/>
      <c r="L23" s="39">
        <v>90.6</v>
      </c>
      <c r="M23" s="58">
        <v>130.35</v>
      </c>
      <c r="N23" s="58">
        <v>130.35</v>
      </c>
      <c r="O23" s="58">
        <v>59.1</v>
      </c>
      <c r="P23" s="39">
        <f t="shared" si="0"/>
        <v>520.35</v>
      </c>
    </row>
    <row r="24" spans="1:16" ht="15">
      <c r="A24" s="97"/>
      <c r="B24" s="98"/>
      <c r="C24" s="42" t="s">
        <v>58</v>
      </c>
      <c r="D24" s="49"/>
      <c r="E24" s="49"/>
      <c r="F24" s="49"/>
      <c r="G24" s="68"/>
      <c r="H24" s="45"/>
      <c r="I24" s="45"/>
      <c r="J24" s="45">
        <v>60.05</v>
      </c>
      <c r="K24" s="45"/>
      <c r="L24" s="45">
        <v>37</v>
      </c>
      <c r="M24" s="58">
        <v>27218.65</v>
      </c>
      <c r="N24" s="58">
        <v>264.25</v>
      </c>
      <c r="O24" s="58">
        <v>211</v>
      </c>
      <c r="P24" s="39">
        <f t="shared" si="0"/>
        <v>27790.95</v>
      </c>
    </row>
    <row r="25" spans="1:16" ht="15">
      <c r="A25" s="97"/>
      <c r="B25" s="98"/>
      <c r="C25" s="42" t="s">
        <v>150</v>
      </c>
      <c r="D25" s="49"/>
      <c r="E25" s="49"/>
      <c r="F25" s="49"/>
      <c r="G25" s="68"/>
      <c r="H25" s="45"/>
      <c r="I25" s="45"/>
      <c r="J25" s="45"/>
      <c r="K25" s="45"/>
      <c r="L25" s="45"/>
      <c r="M25" s="58">
        <f>L25</f>
        <v>0</v>
      </c>
      <c r="N25" s="58"/>
      <c r="O25" s="58"/>
      <c r="P25" s="39">
        <f t="shared" si="0"/>
        <v>0</v>
      </c>
    </row>
    <row r="26" spans="1:16" ht="15">
      <c r="A26" s="97"/>
      <c r="B26" s="98"/>
      <c r="C26" s="42" t="s">
        <v>151</v>
      </c>
      <c r="D26" s="45">
        <v>10100.91</v>
      </c>
      <c r="E26" s="45">
        <v>9584.22</v>
      </c>
      <c r="F26" s="45">
        <v>7641.55</v>
      </c>
      <c r="G26" s="46">
        <v>6755.56</v>
      </c>
      <c r="H26" s="45">
        <v>5752.26</v>
      </c>
      <c r="I26" s="45">
        <v>6376.09</v>
      </c>
      <c r="J26" s="45">
        <v>11152.09</v>
      </c>
      <c r="K26" s="46">
        <v>12296.32</v>
      </c>
      <c r="L26" s="46">
        <v>14786.36</v>
      </c>
      <c r="M26" s="58">
        <v>15050.05</v>
      </c>
      <c r="N26" s="58">
        <v>7743.99</v>
      </c>
      <c r="O26" s="58">
        <v>7723.89</v>
      </c>
      <c r="P26" s="39">
        <f t="shared" si="0"/>
        <v>114963.29000000001</v>
      </c>
    </row>
    <row r="27" spans="1:16" ht="15">
      <c r="A27" s="97"/>
      <c r="B27" s="98"/>
      <c r="C27" s="42" t="s">
        <v>152</v>
      </c>
      <c r="D27" s="49"/>
      <c r="E27" s="49"/>
      <c r="F27" s="49"/>
      <c r="G27" s="49"/>
      <c r="H27" s="39"/>
      <c r="I27" s="39"/>
      <c r="J27" s="39"/>
      <c r="K27" s="39"/>
      <c r="L27" s="39"/>
      <c r="M27" s="58">
        <f>L27</f>
        <v>0</v>
      </c>
      <c r="N27" s="58"/>
      <c r="O27" s="58"/>
      <c r="P27" s="39">
        <f t="shared" si="0"/>
        <v>0</v>
      </c>
    </row>
    <row r="28" spans="1:17" ht="15" customHeight="1">
      <c r="A28" s="91" t="s">
        <v>24</v>
      </c>
      <c r="B28" s="91" t="s">
        <v>153</v>
      </c>
      <c r="C28" s="42" t="s">
        <v>147</v>
      </c>
      <c r="D28" s="39">
        <f>D31+D33</f>
        <v>38101.68</v>
      </c>
      <c r="E28" s="39">
        <f>E30+E31+E33</f>
        <v>34039.16</v>
      </c>
      <c r="F28" s="39">
        <f>F30+F31+F33</f>
        <v>34050.880000000005</v>
      </c>
      <c r="G28" s="39">
        <f>SUM(G30:G33)</f>
        <v>32453.87</v>
      </c>
      <c r="H28" s="39">
        <f>SUM(H30:H33)</f>
        <v>42549.935</v>
      </c>
      <c r="I28" s="39">
        <f>I30+I31+I33</f>
        <v>41482.95</v>
      </c>
      <c r="J28" s="39">
        <f>J31+J32+J33+J30</f>
        <v>50633.100000000006</v>
      </c>
      <c r="K28" s="39">
        <f>K30+K31+K33</f>
        <v>55286.479999999996</v>
      </c>
      <c r="L28" s="39">
        <f>L30+L31+L32+L33</f>
        <v>59907.24</v>
      </c>
      <c r="M28" s="40">
        <f>SUM(M29:M34)</f>
        <v>75496.95</v>
      </c>
      <c r="N28" s="40">
        <f>N33+N31+N30</f>
        <v>67195.61</v>
      </c>
      <c r="O28" s="40">
        <f>O33+O31+O30</f>
        <v>65407.29</v>
      </c>
      <c r="P28" s="39">
        <f>SUM(D28:O28)+0.01</f>
        <v>596605.155</v>
      </c>
      <c r="Q28" s="52"/>
    </row>
    <row r="29" spans="1:16" ht="15">
      <c r="A29" s="92"/>
      <c r="B29" s="92"/>
      <c r="C29" s="42" t="s">
        <v>148</v>
      </c>
      <c r="D29" s="49"/>
      <c r="E29" s="49"/>
      <c r="F29" s="49"/>
      <c r="G29" s="49"/>
      <c r="H29" s="45"/>
      <c r="I29" s="45"/>
      <c r="J29" s="45"/>
      <c r="K29" s="45"/>
      <c r="L29" s="45"/>
      <c r="M29" s="58">
        <f>L29</f>
        <v>0</v>
      </c>
      <c r="N29" s="58"/>
      <c r="O29" s="58"/>
      <c r="P29" s="39">
        <f t="shared" si="0"/>
        <v>0</v>
      </c>
    </row>
    <row r="30" spans="1:16" ht="15">
      <c r="A30" s="92"/>
      <c r="B30" s="92"/>
      <c r="C30" s="42" t="s">
        <v>149</v>
      </c>
      <c r="D30" s="45">
        <v>0</v>
      </c>
      <c r="E30" s="45">
        <v>122.9</v>
      </c>
      <c r="F30" s="45">
        <v>13.2</v>
      </c>
      <c r="G30" s="45">
        <f>'[1]прил 7'!K79+'[1]прил 7'!K73</f>
        <v>308.59</v>
      </c>
      <c r="H30" s="45">
        <v>1605.755</v>
      </c>
      <c r="I30" s="45">
        <v>912.99</v>
      </c>
      <c r="J30" s="45">
        <v>1875.87</v>
      </c>
      <c r="K30" s="45">
        <v>907.39</v>
      </c>
      <c r="L30" s="45">
        <v>2180.81</v>
      </c>
      <c r="M30" s="58">
        <v>2130</v>
      </c>
      <c r="N30" s="58">
        <v>0</v>
      </c>
      <c r="O30" s="58"/>
      <c r="P30" s="39">
        <f t="shared" si="0"/>
        <v>10057.505000000001</v>
      </c>
    </row>
    <row r="31" spans="1:16" ht="15">
      <c r="A31" s="92"/>
      <c r="B31" s="92"/>
      <c r="C31" s="42" t="s">
        <v>58</v>
      </c>
      <c r="D31" s="45">
        <v>561.6</v>
      </c>
      <c r="E31" s="45">
        <v>225.5</v>
      </c>
      <c r="F31" s="45">
        <v>246.6</v>
      </c>
      <c r="G31" s="46">
        <f>'[1]прил 7'!K74</f>
        <v>247.8</v>
      </c>
      <c r="H31" s="46">
        <v>765.79</v>
      </c>
      <c r="I31" s="47">
        <v>2458.71</v>
      </c>
      <c r="J31" s="47">
        <v>2389.73</v>
      </c>
      <c r="K31" s="46">
        <v>513.27</v>
      </c>
      <c r="L31" s="46">
        <v>1872.33</v>
      </c>
      <c r="M31" s="58">
        <v>870</v>
      </c>
      <c r="N31" s="58">
        <v>1788.32</v>
      </c>
      <c r="O31" s="58">
        <v>0</v>
      </c>
      <c r="P31" s="39">
        <f t="shared" si="0"/>
        <v>11939.65</v>
      </c>
    </row>
    <row r="32" spans="1:16" ht="15">
      <c r="A32" s="92"/>
      <c r="B32" s="92"/>
      <c r="C32" s="42" t="s">
        <v>150</v>
      </c>
      <c r="D32" s="45"/>
      <c r="E32" s="45"/>
      <c r="F32" s="45"/>
      <c r="G32" s="46"/>
      <c r="H32" s="46"/>
      <c r="I32" s="48"/>
      <c r="J32" s="48"/>
      <c r="K32" s="46">
        <v>0</v>
      </c>
      <c r="L32" s="46"/>
      <c r="M32" s="58">
        <f>L32</f>
        <v>0</v>
      </c>
      <c r="N32" s="58"/>
      <c r="O32" s="58"/>
      <c r="P32" s="39">
        <f t="shared" si="0"/>
        <v>0</v>
      </c>
    </row>
    <row r="33" spans="1:16" ht="15">
      <c r="A33" s="92"/>
      <c r="B33" s="92"/>
      <c r="C33" s="42" t="s">
        <v>154</v>
      </c>
      <c r="D33" s="45">
        <v>37540.08</v>
      </c>
      <c r="E33" s="45">
        <v>33690.76</v>
      </c>
      <c r="F33" s="45">
        <v>33791.08</v>
      </c>
      <c r="G33" s="46">
        <v>31897.48</v>
      </c>
      <c r="H33" s="45">
        <v>40178.39</v>
      </c>
      <c r="I33" s="45">
        <v>38111.25</v>
      </c>
      <c r="J33" s="45">
        <v>46367.5</v>
      </c>
      <c r="K33" s="46">
        <v>53865.82</v>
      </c>
      <c r="L33" s="46">
        <v>55854.1</v>
      </c>
      <c r="M33" s="58">
        <v>72496.95</v>
      </c>
      <c r="N33" s="58">
        <v>65407.29</v>
      </c>
      <c r="O33" s="58">
        <v>65407.29</v>
      </c>
      <c r="P33" s="39">
        <f t="shared" si="0"/>
        <v>574607.99</v>
      </c>
    </row>
    <row r="34" spans="1:16" ht="15">
      <c r="A34" s="93"/>
      <c r="B34" s="93"/>
      <c r="C34" s="42" t="s">
        <v>152</v>
      </c>
      <c r="D34" s="45"/>
      <c r="E34" s="45"/>
      <c r="F34" s="45"/>
      <c r="G34" s="46"/>
      <c r="H34" s="46"/>
      <c r="I34" s="48"/>
      <c r="J34" s="48"/>
      <c r="K34" s="46"/>
      <c r="L34" s="46"/>
      <c r="M34" s="58">
        <f>L34</f>
        <v>0</v>
      </c>
      <c r="N34" s="58"/>
      <c r="O34" s="58"/>
      <c r="P34" s="39">
        <f t="shared" si="0"/>
        <v>0</v>
      </c>
    </row>
    <row r="35" spans="1:17" ht="15">
      <c r="A35" s="97" t="s">
        <v>26</v>
      </c>
      <c r="B35" s="98" t="s">
        <v>155</v>
      </c>
      <c r="C35" s="42" t="s">
        <v>147</v>
      </c>
      <c r="D35" s="39">
        <f>D40</f>
        <v>2923.64</v>
      </c>
      <c r="E35" s="39">
        <f>E40</f>
        <v>3108.84</v>
      </c>
      <c r="F35" s="39">
        <f>F40</f>
        <v>2932.87</v>
      </c>
      <c r="G35" s="39">
        <f>SUM(G37:G41)</f>
        <v>3048.2999999999997</v>
      </c>
      <c r="H35" s="39">
        <f>SUM(H37:H41)</f>
        <v>2988.04</v>
      </c>
      <c r="I35" s="39">
        <f>I38+I40</f>
        <v>2382.99</v>
      </c>
      <c r="J35" s="39">
        <f>SUM(J36:J41)</f>
        <v>3319.15</v>
      </c>
      <c r="K35" s="39">
        <f>SUM(K37:K41)</f>
        <v>3548.83</v>
      </c>
      <c r="L35" s="39">
        <f>L38+L40</f>
        <v>3792.4</v>
      </c>
      <c r="M35" s="40">
        <f>M40+M38</f>
        <v>4648.25</v>
      </c>
      <c r="N35" s="40">
        <f>N40</f>
        <v>4333.05</v>
      </c>
      <c r="O35" s="40">
        <f>O40</f>
        <v>2033.05</v>
      </c>
      <c r="P35" s="39">
        <f>SUM(D35:O35)</f>
        <v>39059.41000000001</v>
      </c>
      <c r="Q35" s="52"/>
    </row>
    <row r="36" spans="1:16" ht="15">
      <c r="A36" s="97"/>
      <c r="B36" s="98"/>
      <c r="C36" s="42" t="s">
        <v>148</v>
      </c>
      <c r="D36" s="49"/>
      <c r="E36" s="49"/>
      <c r="F36" s="49"/>
      <c r="G36" s="49"/>
      <c r="H36" s="45"/>
      <c r="I36" s="45"/>
      <c r="J36" s="45"/>
      <c r="K36" s="49"/>
      <c r="L36" s="49"/>
      <c r="M36" s="58">
        <f>L36</f>
        <v>0</v>
      </c>
      <c r="N36" s="58"/>
      <c r="O36" s="58"/>
      <c r="P36" s="39">
        <f t="shared" si="0"/>
        <v>0</v>
      </c>
    </row>
    <row r="37" spans="1:16" ht="15">
      <c r="A37" s="97"/>
      <c r="B37" s="98"/>
      <c r="C37" s="42" t="s">
        <v>149</v>
      </c>
      <c r="D37" s="49"/>
      <c r="E37" s="49"/>
      <c r="F37" s="49"/>
      <c r="G37" s="49"/>
      <c r="H37" s="45"/>
      <c r="I37" s="45"/>
      <c r="J37" s="45"/>
      <c r="K37" s="49"/>
      <c r="L37" s="49"/>
      <c r="M37" s="58">
        <f>L37</f>
        <v>0</v>
      </c>
      <c r="N37" s="58"/>
      <c r="O37" s="58"/>
      <c r="P37" s="39">
        <f t="shared" si="0"/>
        <v>0</v>
      </c>
    </row>
    <row r="38" spans="1:16" ht="15">
      <c r="A38" s="97"/>
      <c r="B38" s="98"/>
      <c r="C38" s="42" t="s">
        <v>58</v>
      </c>
      <c r="D38" s="49"/>
      <c r="E38" s="49"/>
      <c r="F38" s="49"/>
      <c r="G38" s="45">
        <v>240</v>
      </c>
      <c r="H38" s="45">
        <v>1030</v>
      </c>
      <c r="I38" s="45">
        <v>561.9</v>
      </c>
      <c r="J38" s="45">
        <v>267</v>
      </c>
      <c r="K38" s="45">
        <v>293</v>
      </c>
      <c r="L38" s="45">
        <v>337</v>
      </c>
      <c r="M38" s="58">
        <v>200</v>
      </c>
      <c r="N38" s="58"/>
      <c r="O38" s="58"/>
      <c r="P38" s="39">
        <f t="shared" si="0"/>
        <v>2928.9</v>
      </c>
    </row>
    <row r="39" spans="1:16" ht="15">
      <c r="A39" s="97"/>
      <c r="B39" s="98"/>
      <c r="C39" s="42" t="s">
        <v>150</v>
      </c>
      <c r="D39" s="49"/>
      <c r="E39" s="49"/>
      <c r="F39" s="49"/>
      <c r="G39" s="49"/>
      <c r="H39" s="45"/>
      <c r="I39" s="45"/>
      <c r="J39" s="45"/>
      <c r="K39" s="49"/>
      <c r="L39" s="49"/>
      <c r="M39" s="58">
        <f>L39</f>
        <v>0</v>
      </c>
      <c r="N39" s="58"/>
      <c r="O39" s="58"/>
      <c r="P39" s="39">
        <f t="shared" si="0"/>
        <v>0</v>
      </c>
    </row>
    <row r="40" spans="1:16" ht="15">
      <c r="A40" s="97"/>
      <c r="B40" s="98"/>
      <c r="C40" s="42" t="s">
        <v>154</v>
      </c>
      <c r="D40" s="45">
        <v>2923.64</v>
      </c>
      <c r="E40" s="45">
        <v>3108.84</v>
      </c>
      <c r="F40" s="45">
        <v>2932.87</v>
      </c>
      <c r="G40" s="45">
        <f>'[1]прил 7'!K90-'[1]прил 7'!K96</f>
        <v>2808.2999999999997</v>
      </c>
      <c r="H40" s="45">
        <v>1958.04</v>
      </c>
      <c r="I40" s="45">
        <v>1821.09</v>
      </c>
      <c r="J40" s="45">
        <v>3052.15</v>
      </c>
      <c r="K40" s="45">
        <v>3255.83</v>
      </c>
      <c r="L40" s="45">
        <v>3455.4</v>
      </c>
      <c r="M40" s="58">
        <v>4448.25</v>
      </c>
      <c r="N40" s="58">
        <v>4333.05</v>
      </c>
      <c r="O40" s="58">
        <v>2033.05</v>
      </c>
      <c r="P40" s="39">
        <f t="shared" si="0"/>
        <v>36130.51000000001</v>
      </c>
    </row>
    <row r="41" spans="1:16" ht="15">
      <c r="A41" s="97"/>
      <c r="B41" s="98"/>
      <c r="C41" s="42" t="s">
        <v>152</v>
      </c>
      <c r="D41" s="49"/>
      <c r="E41" s="49"/>
      <c r="F41" s="49"/>
      <c r="G41" s="49"/>
      <c r="H41" s="45"/>
      <c r="I41" s="45"/>
      <c r="J41" s="45"/>
      <c r="K41" s="49"/>
      <c r="L41" s="49"/>
      <c r="M41" s="58"/>
      <c r="N41" s="58"/>
      <c r="O41" s="58"/>
      <c r="P41" s="39">
        <f t="shared" si="0"/>
        <v>0</v>
      </c>
    </row>
    <row r="42" spans="1:17" ht="15">
      <c r="A42" s="97" t="s">
        <v>28</v>
      </c>
      <c r="B42" s="91" t="s">
        <v>156</v>
      </c>
      <c r="C42" s="42" t="s">
        <v>147</v>
      </c>
      <c r="D42" s="39">
        <f>D45+D47</f>
        <v>803.6999999999999</v>
      </c>
      <c r="E42" s="39">
        <f>E45+E47</f>
        <v>554.73</v>
      </c>
      <c r="F42" s="39">
        <f>F45+F47</f>
        <v>1406.17</v>
      </c>
      <c r="G42" s="39">
        <f>SUM(G44:G48)</f>
        <v>500.76800000000003</v>
      </c>
      <c r="H42" s="39">
        <f>H45+H47</f>
        <v>548.81</v>
      </c>
      <c r="I42" s="39">
        <f>I45+I47</f>
        <v>700.6899999999999</v>
      </c>
      <c r="J42" s="39">
        <f>J45+J47</f>
        <v>753.58</v>
      </c>
      <c r="K42" s="39">
        <f>SUM(K44:K48)</f>
        <v>865.12</v>
      </c>
      <c r="L42" s="39">
        <f>L45+L47</f>
        <v>895.42</v>
      </c>
      <c r="M42" s="40">
        <f>M44+M45+M47</f>
        <v>868.09</v>
      </c>
      <c r="N42" s="40">
        <f>N45+N47</f>
        <v>868.09</v>
      </c>
      <c r="O42" s="40">
        <f>O45+O47</f>
        <v>868.09</v>
      </c>
      <c r="P42" s="39">
        <f>SUM(D42:O42)+0.01</f>
        <v>9633.268</v>
      </c>
      <c r="Q42" s="52"/>
    </row>
    <row r="43" spans="1:16" ht="15">
      <c r="A43" s="97"/>
      <c r="B43" s="92"/>
      <c r="C43" s="42" t="s">
        <v>148</v>
      </c>
      <c r="D43" s="49"/>
      <c r="E43" s="49"/>
      <c r="F43" s="49"/>
      <c r="G43" s="49"/>
      <c r="H43" s="45"/>
      <c r="I43" s="45"/>
      <c r="J43" s="45"/>
      <c r="K43" s="49"/>
      <c r="L43" s="49"/>
      <c r="M43" s="58">
        <f>L43</f>
        <v>0</v>
      </c>
      <c r="N43" s="58"/>
      <c r="O43" s="58"/>
      <c r="P43" s="39">
        <f t="shared" si="0"/>
        <v>0</v>
      </c>
    </row>
    <row r="44" spans="1:16" ht="15">
      <c r="A44" s="97"/>
      <c r="B44" s="92"/>
      <c r="C44" s="42" t="s">
        <v>149</v>
      </c>
      <c r="D44" s="49"/>
      <c r="E44" s="49"/>
      <c r="F44" s="49"/>
      <c r="G44" s="49"/>
      <c r="H44" s="45"/>
      <c r="I44" s="45"/>
      <c r="J44" s="45"/>
      <c r="K44" s="49"/>
      <c r="L44" s="49"/>
      <c r="M44" s="58">
        <f>L44</f>
        <v>0</v>
      </c>
      <c r="N44" s="58"/>
      <c r="O44" s="58"/>
      <c r="P44" s="39">
        <f t="shared" si="0"/>
        <v>0</v>
      </c>
    </row>
    <row r="45" spans="1:16" ht="15">
      <c r="A45" s="97"/>
      <c r="B45" s="92"/>
      <c r="C45" s="42" t="s">
        <v>58</v>
      </c>
      <c r="D45" s="45">
        <v>43.3</v>
      </c>
      <c r="E45" s="45">
        <v>79.7</v>
      </c>
      <c r="F45" s="45">
        <v>988.91</v>
      </c>
      <c r="G45" s="45">
        <f>'[1]прил 7'!K109+'[1]прил 7'!K110+'[1]прил 7'!K111</f>
        <v>52.398</v>
      </c>
      <c r="H45" s="45">
        <v>55.3</v>
      </c>
      <c r="I45" s="45">
        <v>57.39</v>
      </c>
      <c r="J45" s="45">
        <v>64.2</v>
      </c>
      <c r="K45" s="45">
        <v>69.8</v>
      </c>
      <c r="L45" s="45">
        <v>80.4</v>
      </c>
      <c r="M45" s="58">
        <v>85.7</v>
      </c>
      <c r="N45" s="58">
        <v>85.7</v>
      </c>
      <c r="O45" s="58">
        <v>85.7</v>
      </c>
      <c r="P45" s="39">
        <f t="shared" si="0"/>
        <v>1748.498</v>
      </c>
    </row>
    <row r="46" spans="1:16" ht="15">
      <c r="A46" s="97"/>
      <c r="B46" s="92"/>
      <c r="C46" s="42" t="s">
        <v>150</v>
      </c>
      <c r="D46" s="49"/>
      <c r="E46" s="49"/>
      <c r="F46" s="49"/>
      <c r="G46" s="49"/>
      <c r="H46" s="45"/>
      <c r="I46" s="45"/>
      <c r="J46" s="45"/>
      <c r="K46" s="49"/>
      <c r="L46" s="49"/>
      <c r="M46" s="58">
        <f>L46</f>
        <v>0</v>
      </c>
      <c r="N46" s="58"/>
      <c r="O46" s="58"/>
      <c r="P46" s="39">
        <f t="shared" si="0"/>
        <v>0</v>
      </c>
    </row>
    <row r="47" spans="1:16" ht="15">
      <c r="A47" s="97"/>
      <c r="B47" s="92"/>
      <c r="C47" s="42" t="s">
        <v>154</v>
      </c>
      <c r="D47" s="44">
        <v>760.4</v>
      </c>
      <c r="E47" s="44">
        <v>475.03</v>
      </c>
      <c r="F47" s="44">
        <v>417.26</v>
      </c>
      <c r="G47" s="44">
        <v>448.37</v>
      </c>
      <c r="H47" s="44">
        <v>493.51</v>
      </c>
      <c r="I47" s="44">
        <v>643.3</v>
      </c>
      <c r="J47" s="45">
        <v>689.38</v>
      </c>
      <c r="K47" s="45">
        <v>795.32</v>
      </c>
      <c r="L47" s="45">
        <v>815.02</v>
      </c>
      <c r="M47" s="58">
        <v>782.39</v>
      </c>
      <c r="N47" s="58">
        <v>782.39</v>
      </c>
      <c r="O47" s="58">
        <v>782.39</v>
      </c>
      <c r="P47" s="39">
        <f t="shared" si="0"/>
        <v>7884.760000000001</v>
      </c>
    </row>
    <row r="48" spans="1:16" ht="15">
      <c r="A48" s="97"/>
      <c r="B48" s="93"/>
      <c r="C48" s="42" t="s">
        <v>152</v>
      </c>
      <c r="D48" s="50"/>
      <c r="E48" s="50"/>
      <c r="F48" s="50"/>
      <c r="G48" s="50"/>
      <c r="H48" s="44"/>
      <c r="I48" s="44"/>
      <c r="J48" s="45"/>
      <c r="K48" s="51"/>
      <c r="L48" s="51"/>
      <c r="M48" s="58">
        <f>L48</f>
        <v>0</v>
      </c>
      <c r="N48" s="58"/>
      <c r="O48" s="58"/>
      <c r="P48" s="39">
        <f t="shared" si="0"/>
        <v>0</v>
      </c>
    </row>
    <row r="49" spans="12:16" ht="15">
      <c r="L49" s="60"/>
      <c r="M49" s="60"/>
      <c r="N49" s="60"/>
      <c r="O49" s="60"/>
      <c r="P49" s="60"/>
    </row>
    <row r="50" spans="3:15" ht="15">
      <c r="C50" s="1" t="s">
        <v>72</v>
      </c>
      <c r="G50" s="1" t="s">
        <v>122</v>
      </c>
      <c r="L50" s="60"/>
      <c r="M50" s="60"/>
      <c r="N50" s="60"/>
      <c r="O50" s="60"/>
    </row>
    <row r="58" ht="15">
      <c r="H58" s="52"/>
    </row>
  </sheetData>
  <sheetProtection/>
  <mergeCells count="18">
    <mergeCell ref="F6:N6"/>
    <mergeCell ref="A35:A41"/>
    <mergeCell ref="B35:B41"/>
    <mergeCell ref="A42:A48"/>
    <mergeCell ref="B42:B48"/>
    <mergeCell ref="A14:A20"/>
    <mergeCell ref="B14:B20"/>
    <mergeCell ref="A21:A27"/>
    <mergeCell ref="B21:B27"/>
    <mergeCell ref="A28:A34"/>
    <mergeCell ref="B28:B34"/>
    <mergeCell ref="A8:P8"/>
    <mergeCell ref="A9:P9"/>
    <mergeCell ref="A10:P10"/>
    <mergeCell ref="A12:A13"/>
    <mergeCell ref="B12:B13"/>
    <mergeCell ref="C12:C13"/>
    <mergeCell ref="D12:P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2023-06-13T04:26:34Z</dcterms:modified>
  <cp:category/>
  <cp:version/>
  <cp:contentType/>
  <cp:contentStatus/>
</cp:coreProperties>
</file>